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ademecloud.sharepoint.com/sites/C-SolaireThermique/Documents partages/Ressources et documentations/TbD suivi installations solaires/"/>
    </mc:Choice>
  </mc:AlternateContent>
  <xr:revisionPtr revIDLastSave="40" documentId="8_{6C7346D2-F7A0-4F3B-B6D8-FB54EEE57C2B}" xr6:coauthVersionLast="47" xr6:coauthVersionMax="47" xr10:uidLastSave="{6E7A7D8D-1A77-4473-8325-8988B0858D2A}"/>
  <bookViews>
    <workbookView xWindow="20370" yWindow="-6750" windowWidth="29040" windowHeight="17520" tabRatio="774" xr2:uid="{00000000-000D-0000-FFFF-FFFF00000000}"/>
  </bookViews>
  <sheets>
    <sheet name="Notice et Définitions" sheetId="1" r:id="rId1"/>
    <sheet name="Suivi instal TYPE 1" sheetId="9" r:id="rId2"/>
    <sheet name="Suivi instal TYPE 2" sheetId="5" r:id="rId3"/>
    <sheet name="Suivi instal TYPE 3" sheetId="11" r:id="rId4"/>
    <sheet name="Suivi instal TYPE 4" sheetId="12" r:id="rId5"/>
    <sheet name="Rappel théorique" sheetId="10" r:id="rId6"/>
    <sheet name="Observations" sheetId="6" r:id="rId7"/>
  </sheets>
  <definedNames>
    <definedName name="Z_8DE055D8_94BD_4990_9BC1_AF66A014CAAA_.wvu.PrintArea" localSheetId="0" hidden="1">'Notice et Définitions'!$A$1:$C$39</definedName>
    <definedName name="Z_8DE055D8_94BD_4990_9BC1_AF66A014CAAA_.wvu.PrintArea" localSheetId="6" hidden="1">Observations!$A$1:$I$49</definedName>
    <definedName name="_xlnm.Print_Area" localSheetId="0">'Notice et Définitions'!$A$1:$C$39</definedName>
    <definedName name="_xlnm.Print_Area" localSheetId="6">Observations!$A$1:$I$49</definedName>
  </definedNames>
  <calcPr calcId="191028"/>
  <customWorkbookViews>
    <customWorkbookView name="BERTHOMIEU Nadine - Affichage personnalisé" guid="{8DE055D8-94BD-4990-9BC1-AF66A014CAAA}" mergeInterval="0" personalView="1" maximized="1" xWindow="-9" yWindow="-9" windowWidth="1938" windowHeight="1050" tabRatio="795" activeSheetId="8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2" l="1"/>
  <c r="U16" i="12"/>
  <c r="T16" i="12"/>
  <c r="G21" i="9"/>
  <c r="N19" i="11"/>
  <c r="T19" i="11"/>
  <c r="T20" i="11"/>
  <c r="T21" i="11"/>
  <c r="T22" i="11"/>
  <c r="T23" i="11"/>
  <c r="T24" i="11"/>
  <c r="T25" i="11"/>
  <c r="T26" i="11"/>
  <c r="T27" i="11"/>
  <c r="T28" i="11"/>
  <c r="T29" i="11"/>
  <c r="T30" i="11"/>
  <c r="T31" i="11"/>
  <c r="R25" i="11"/>
  <c r="N19" i="5"/>
  <c r="P19" i="5" s="1"/>
  <c r="M19" i="9"/>
  <c r="N19" i="9" s="1"/>
  <c r="M20" i="9"/>
  <c r="N20" i="9" s="1"/>
  <c r="M21" i="9"/>
  <c r="N21" i="9" s="1"/>
  <c r="M22" i="9"/>
  <c r="N22" i="9" s="1"/>
  <c r="M23" i="9"/>
  <c r="N23" i="9" s="1"/>
  <c r="M24" i="9"/>
  <c r="N24" i="9" s="1"/>
  <c r="M25" i="9"/>
  <c r="M26" i="9"/>
  <c r="N26" i="9" s="1"/>
  <c r="M27" i="9"/>
  <c r="N27" i="9" s="1"/>
  <c r="M28" i="9"/>
  <c r="N28" i="9" s="1"/>
  <c r="M29" i="9"/>
  <c r="N29" i="9" s="1"/>
  <c r="M30" i="9"/>
  <c r="N30" i="9" s="1"/>
  <c r="N25" i="9"/>
  <c r="Q28" i="12"/>
  <c r="G20" i="9"/>
  <c r="H20" i="9" s="1"/>
  <c r="H21" i="9"/>
  <c r="G22" i="9"/>
  <c r="H22" i="9" s="1"/>
  <c r="G23" i="9"/>
  <c r="H23" i="9" s="1"/>
  <c r="G24" i="9"/>
  <c r="H24" i="9" s="1"/>
  <c r="G25" i="9"/>
  <c r="H25" i="9" s="1"/>
  <c r="G26" i="9"/>
  <c r="H26" i="9" s="1"/>
  <c r="G27" i="9"/>
  <c r="H27" i="9" s="1"/>
  <c r="G28" i="9"/>
  <c r="H28" i="9" s="1"/>
  <c r="G29" i="9"/>
  <c r="H29" i="9" s="1"/>
  <c r="G30" i="9"/>
  <c r="H30" i="9" s="1"/>
  <c r="F24" i="12"/>
  <c r="F25" i="12"/>
  <c r="F26" i="12"/>
  <c r="F27" i="12"/>
  <c r="F17" i="12" l="1"/>
  <c r="F18" i="12"/>
  <c r="F19" i="12"/>
  <c r="F20" i="12"/>
  <c r="F21" i="12"/>
  <c r="F22" i="12"/>
  <c r="F23" i="12"/>
  <c r="F16" i="12"/>
  <c r="G17" i="12"/>
  <c r="G18" i="12"/>
  <c r="G19" i="12"/>
  <c r="G20" i="12"/>
  <c r="G21" i="12"/>
  <c r="G22" i="12"/>
  <c r="G23" i="12"/>
  <c r="G24" i="12"/>
  <c r="H24" i="12" s="1"/>
  <c r="G25" i="12"/>
  <c r="H25" i="12" s="1"/>
  <c r="G26" i="12"/>
  <c r="H26" i="12" s="1"/>
  <c r="G27" i="12"/>
  <c r="H27" i="12" s="1"/>
  <c r="G16" i="12"/>
  <c r="H16" i="12" s="1"/>
  <c r="Q16" i="12"/>
  <c r="H21" i="12" l="1"/>
  <c r="G28" i="12"/>
  <c r="T17" i="12"/>
  <c r="U17" i="12"/>
  <c r="H23" i="12"/>
  <c r="H19" i="12"/>
  <c r="H18" i="12"/>
  <c r="H17" i="12"/>
  <c r="Q17" i="12"/>
  <c r="H22" i="12"/>
  <c r="H20" i="12"/>
  <c r="K17" i="12"/>
  <c r="M17" i="12" s="1"/>
  <c r="P17" i="12" s="1"/>
  <c r="Q18" i="12"/>
  <c r="N28" i="12"/>
  <c r="F28" i="12"/>
  <c r="M16" i="12"/>
  <c r="P16" i="12" l="1"/>
  <c r="O16" i="12"/>
  <c r="H28" i="12"/>
  <c r="T18" i="12"/>
  <c r="U18" i="12"/>
  <c r="K18" i="12"/>
  <c r="M18" i="12" s="1"/>
  <c r="P18" i="12" s="1"/>
  <c r="K19" i="12"/>
  <c r="M19" i="12" s="1"/>
  <c r="P19" i="12" s="1"/>
  <c r="Q19" i="12"/>
  <c r="O17" i="12"/>
  <c r="T19" i="12" l="1"/>
  <c r="U19" i="12"/>
  <c r="O19" i="12"/>
  <c r="O18" i="12"/>
  <c r="K20" i="12"/>
  <c r="Q20" i="12"/>
  <c r="T20" i="12" l="1"/>
  <c r="U20" i="12"/>
  <c r="Q21" i="12"/>
  <c r="K21" i="12"/>
  <c r="M20" i="12"/>
  <c r="P20" i="12" s="1"/>
  <c r="M20" i="5"/>
  <c r="N20" i="5" s="1"/>
  <c r="P20" i="5" s="1"/>
  <c r="M21" i="5"/>
  <c r="N21" i="5" s="1"/>
  <c r="P21" i="5" s="1"/>
  <c r="M22" i="5"/>
  <c r="N22" i="5" s="1"/>
  <c r="P22" i="5" s="1"/>
  <c r="M23" i="5"/>
  <c r="N23" i="5" s="1"/>
  <c r="P23" i="5" s="1"/>
  <c r="M24" i="5"/>
  <c r="N24" i="5" s="1"/>
  <c r="P24" i="5" s="1"/>
  <c r="M25" i="5"/>
  <c r="N25" i="5" s="1"/>
  <c r="P25" i="5" s="1"/>
  <c r="M26" i="5"/>
  <c r="N26" i="5" s="1"/>
  <c r="P26" i="5" s="1"/>
  <c r="M27" i="5"/>
  <c r="N27" i="5" s="1"/>
  <c r="P27" i="5" s="1"/>
  <c r="M28" i="5"/>
  <c r="N28" i="5" s="1"/>
  <c r="P28" i="5" s="1"/>
  <c r="M29" i="5"/>
  <c r="N29" i="5" s="1"/>
  <c r="P29" i="5" s="1"/>
  <c r="M30" i="5"/>
  <c r="N30" i="5" s="1"/>
  <c r="P30" i="5" s="1"/>
  <c r="K31" i="11"/>
  <c r="F31" i="11"/>
  <c r="Q30" i="11"/>
  <c r="R30" i="11" s="1"/>
  <c r="M30" i="11"/>
  <c r="G30" i="11"/>
  <c r="H30" i="11" s="1"/>
  <c r="Q29" i="11"/>
  <c r="R29" i="11" s="1"/>
  <c r="M29" i="11"/>
  <c r="G29" i="11"/>
  <c r="H29" i="11" s="1"/>
  <c r="Q28" i="11"/>
  <c r="R28" i="11" s="1"/>
  <c r="M28" i="11"/>
  <c r="G28" i="11"/>
  <c r="H28" i="11" s="1"/>
  <c r="Q27" i="11"/>
  <c r="R27" i="11" s="1"/>
  <c r="M27" i="11"/>
  <c r="G27" i="11"/>
  <c r="H27" i="11" s="1"/>
  <c r="Q26" i="11"/>
  <c r="R26" i="11" s="1"/>
  <c r="M26" i="11"/>
  <c r="G26" i="11"/>
  <c r="H26" i="11" s="1"/>
  <c r="Q25" i="11"/>
  <c r="M25" i="11"/>
  <c r="G25" i="11"/>
  <c r="H25" i="11" s="1"/>
  <c r="Q24" i="11"/>
  <c r="R24" i="11" s="1"/>
  <c r="M24" i="11"/>
  <c r="G24" i="11"/>
  <c r="H24" i="11" s="1"/>
  <c r="Q23" i="11"/>
  <c r="R23" i="11" s="1"/>
  <c r="M23" i="11"/>
  <c r="G23" i="11"/>
  <c r="H23" i="11" s="1"/>
  <c r="Q22" i="11"/>
  <c r="R22" i="11" s="1"/>
  <c r="M22" i="11"/>
  <c r="G22" i="11"/>
  <c r="H22" i="11" s="1"/>
  <c r="Q21" i="11"/>
  <c r="R21" i="11" s="1"/>
  <c r="M21" i="11"/>
  <c r="G21" i="11"/>
  <c r="H21" i="11" s="1"/>
  <c r="Q20" i="11"/>
  <c r="R20" i="11" s="1"/>
  <c r="M20" i="11"/>
  <c r="G20" i="11"/>
  <c r="H20" i="11" s="1"/>
  <c r="Q19" i="11"/>
  <c r="R19" i="11" s="1"/>
  <c r="M19" i="11"/>
  <c r="G19" i="11"/>
  <c r="H19" i="11" l="1"/>
  <c r="G31" i="11"/>
  <c r="H31" i="11" s="1"/>
  <c r="R31" i="11"/>
  <c r="R32" i="11"/>
  <c r="S22" i="11"/>
  <c r="S23" i="11"/>
  <c r="T21" i="12"/>
  <c r="U21" i="12"/>
  <c r="M21" i="12"/>
  <c r="P21" i="12" s="1"/>
  <c r="O20" i="12"/>
  <c r="Q22" i="12"/>
  <c r="K22" i="12"/>
  <c r="N21" i="11"/>
  <c r="N20" i="11"/>
  <c r="N30" i="11"/>
  <c r="M31" i="11"/>
  <c r="M32" i="11" s="1"/>
  <c r="S21" i="11"/>
  <c r="Q31" i="11"/>
  <c r="N29" i="11"/>
  <c r="N28" i="11"/>
  <c r="N27" i="11"/>
  <c r="N26" i="11"/>
  <c r="N25" i="11"/>
  <c r="N24" i="11"/>
  <c r="N23" i="11"/>
  <c r="N22" i="11"/>
  <c r="M19" i="5"/>
  <c r="S24" i="11" l="1"/>
  <c r="S25" i="11"/>
  <c r="S29" i="11"/>
  <c r="S20" i="11"/>
  <c r="S30" i="11"/>
  <c r="S26" i="11"/>
  <c r="S27" i="11"/>
  <c r="S28" i="11"/>
  <c r="S19" i="11"/>
  <c r="T22" i="12"/>
  <c r="U22" i="12"/>
  <c r="O21" i="12"/>
  <c r="K24" i="12"/>
  <c r="M24" i="12" s="1"/>
  <c r="P24" i="12" s="1"/>
  <c r="M22" i="12"/>
  <c r="P22" i="12" s="1"/>
  <c r="K23" i="12"/>
  <c r="Q24" i="12"/>
  <c r="Q23" i="12"/>
  <c r="M31" i="5"/>
  <c r="N31" i="11"/>
  <c r="S31" i="11" l="1"/>
  <c r="T23" i="12"/>
  <c r="U23" i="12"/>
  <c r="O24" i="12"/>
  <c r="Q25" i="12"/>
  <c r="K25" i="12"/>
  <c r="M25" i="12" s="1"/>
  <c r="P25" i="12" s="1"/>
  <c r="M23" i="12"/>
  <c r="P23" i="12" s="1"/>
  <c r="O22" i="12"/>
  <c r="L31" i="5"/>
  <c r="T24" i="12" l="1"/>
  <c r="U24" i="12"/>
  <c r="O23" i="12"/>
  <c r="O25" i="12"/>
  <c r="Q26" i="12"/>
  <c r="K26" i="12"/>
  <c r="M31" i="9"/>
  <c r="M32" i="9" l="1"/>
  <c r="T25" i="12"/>
  <c r="U25" i="12"/>
  <c r="M26" i="12"/>
  <c r="Q27" i="12"/>
  <c r="K27" i="12"/>
  <c r="M27" i="12" s="1"/>
  <c r="P27" i="12" s="1"/>
  <c r="O19" i="5"/>
  <c r="T27" i="12" l="1"/>
  <c r="T26" i="12"/>
  <c r="U27" i="12"/>
  <c r="U26" i="12"/>
  <c r="K28" i="12"/>
  <c r="M28" i="12"/>
  <c r="P28" i="12" s="1"/>
  <c r="P26" i="12"/>
  <c r="O26" i="12"/>
  <c r="O27" i="12"/>
  <c r="N31" i="5"/>
  <c r="P31" i="5" s="1"/>
  <c r="N32" i="5" l="1"/>
  <c r="T28" i="12"/>
  <c r="U28" i="12"/>
  <c r="O28" i="12"/>
  <c r="O31" i="5"/>
  <c r="L31" i="9"/>
  <c r="N31" i="9" s="1"/>
  <c r="F31" i="9"/>
  <c r="G19" i="9"/>
  <c r="H19" i="9" s="1"/>
  <c r="G30" i="5"/>
  <c r="H30" i="5" s="1"/>
  <c r="G29" i="5"/>
  <c r="H29" i="5" s="1"/>
  <c r="G28" i="5"/>
  <c r="H28" i="5" s="1"/>
  <c r="G27" i="5"/>
  <c r="H27" i="5" s="1"/>
  <c r="G26" i="5"/>
  <c r="H26" i="5" s="1"/>
  <c r="G25" i="5"/>
  <c r="H25" i="5" s="1"/>
  <c r="G24" i="5"/>
  <c r="H24" i="5" s="1"/>
  <c r="G23" i="5"/>
  <c r="H23" i="5" s="1"/>
  <c r="G22" i="5"/>
  <c r="H22" i="5" s="1"/>
  <c r="G21" i="5"/>
  <c r="H21" i="5" s="1"/>
  <c r="G20" i="5"/>
  <c r="H20" i="5" s="1"/>
  <c r="G19" i="5"/>
  <c r="H19" i="5" l="1"/>
  <c r="G31" i="5"/>
  <c r="G31" i="9"/>
  <c r="H31" i="9" s="1"/>
  <c r="F31" i="5"/>
  <c r="H31" i="5" l="1"/>
  <c r="O20" i="5"/>
  <c r="O29" i="5"/>
  <c r="O25" i="5"/>
  <c r="O21" i="5"/>
  <c r="O22" i="5"/>
  <c r="O27" i="5"/>
  <c r="O30" i="5"/>
  <c r="O23" i="5"/>
  <c r="O28" i="5"/>
  <c r="O26" i="5"/>
  <c r="O24" i="5"/>
</calcChain>
</file>

<file path=xl/sharedStrings.xml><?xml version="1.0" encoding="utf-8"?>
<sst xmlns="http://schemas.openxmlformats.org/spreadsheetml/2006/main" count="316" uniqueCount="175">
  <si>
    <t xml:space="preserve">Tableau de bord de suivi </t>
  </si>
  <si>
    <t>Installation Solaire Thermique Collective</t>
  </si>
  <si>
    <t>DENOMINATION DE L'OPERATION</t>
  </si>
  <si>
    <t>Précisez Objet (Solaire Collectif, Agricole, Teritaire, Industriel) - Lieu (Ville et Département) - Numéro de la Convention</t>
  </si>
  <si>
    <t xml:space="preserve">Maître d’ouvrage : </t>
  </si>
  <si>
    <t xml:space="preserve">Personne à contacter : </t>
  </si>
  <si>
    <r>
      <t>(</t>
    </r>
    <r>
      <rPr>
        <sz val="14"/>
        <rFont val="Cambria"/>
        <family val="1"/>
      </rPr>
      <t xml:space="preserve">: </t>
    </r>
  </si>
  <si>
    <t xml:space="preserve">Correspondant ADEME : </t>
  </si>
  <si>
    <t xml:space="preserve">Responsable du suivi : </t>
  </si>
  <si>
    <t xml:space="preserve">TYPE D'INSTALLATION SOLAIRE </t>
  </si>
  <si>
    <t>Nomenclatures :</t>
  </si>
  <si>
    <t>-https://www.solaire-collectif.fr/ftp/pgiArticle/3/Schematheque_SOCOL_ECS_Collective_Fev2016.pdf</t>
  </si>
  <si>
    <t>-https://www.solaire-collectif.fr/achat/les-pac-solaires-sur-capteurs-solaires-non-vitres-ou-pvt/PACSolaires.htm</t>
  </si>
  <si>
    <t>-https://www.solaire-collectif.fr/achat/les-systemes-solaires-combines-pour-les-batiments-collectifs/Livret_SSC.htm</t>
  </si>
  <si>
    <t>Cocher la case correspondante</t>
  </si>
  <si>
    <t xml:space="preserve">CODES COULEUR : </t>
  </si>
  <si>
    <t>□ Production ECS ou SSC - APPOINT SEPARE - AVEC OU SANS BOUCLAGE</t>
  </si>
  <si>
    <t>Remplir Suivi instal TYPE1</t>
  </si>
  <si>
    <r>
      <t xml:space="preserve">cases de relevés d'index à remplir </t>
    </r>
    <r>
      <rPr>
        <b/>
        <sz val="10"/>
        <rFont val="Arial"/>
        <family val="2"/>
      </rPr>
      <t>obligatoirement</t>
    </r>
  </si>
  <si>
    <t>□ Production ECS ou SSC- APPOINT INTEGRE - SANS BOUCLAGE</t>
  </si>
  <si>
    <t>Remplir Suivi instal TYPE2</t>
  </si>
  <si>
    <r>
      <t xml:space="preserve">cases de relevés d'index à remplir </t>
    </r>
    <r>
      <rPr>
        <b/>
        <sz val="10"/>
        <rFont val="Arial"/>
        <family val="2"/>
      </rPr>
      <t>le cas échéant</t>
    </r>
  </si>
  <si>
    <t>□ Production ECS ou SSC - APPOINT INTEGRE - AVEC BOUCLAGE</t>
  </si>
  <si>
    <t>Remplir Suivi instal TYPE3</t>
  </si>
  <si>
    <t>cases à reporter de l'étude de faisabilité</t>
  </si>
  <si>
    <t>□ PAC solaire ECS</t>
  </si>
  <si>
    <t>Remplir Suivi instal TYPE4</t>
  </si>
  <si>
    <t>cases calculées automatiquement</t>
  </si>
  <si>
    <t xml:space="preserve">Notice : </t>
  </si>
  <si>
    <t>Le suivi peut être assuré par le Maître d’Ouvrage avec l’assistance de son installateur ou bien de son exploitant si un contrat adapté le prévoit.</t>
  </si>
  <si>
    <t>Définitions</t>
  </si>
  <si>
    <t>Il est obligatoire et doit être réalisé sur une période de 24 mois minimum.</t>
  </si>
  <si>
    <r>
      <t xml:space="preserve">ECS : </t>
    </r>
    <r>
      <rPr>
        <sz val="11"/>
        <rFont val="Calibri"/>
        <family val="2"/>
      </rPr>
      <t>eau chaude sanitaire</t>
    </r>
  </si>
  <si>
    <t>En tout état de cause, il est conseillé de suivre son installation tout au long de la durée de vie des équipements afin de garantir des performances maximales.</t>
  </si>
  <si>
    <r>
      <t>Qecs (ou Becs) </t>
    </r>
    <r>
      <rPr>
        <sz val="11"/>
        <rFont val="Calibri"/>
        <family val="2"/>
      </rPr>
      <t>: besoins de chaleur à fournir à l’ECS (Eau Chaude Sanitaire) « aux robinets » (en kWh/an, parfois appelé Besc) – se mesure en aval chaudière après le mitigeur</t>
    </r>
  </si>
  <si>
    <t>Les valeurs de productivité et de consommations d’eau réelles doivent être comparées avec l'année de référence et également entre le prévisionnel et le réel.</t>
  </si>
  <si>
    <r>
      <t xml:space="preserve">Qch : </t>
    </r>
    <r>
      <rPr>
        <sz val="11"/>
        <rFont val="Calibri"/>
        <family val="2"/>
      </rPr>
      <t xml:space="preserve">Besoin de chaleur à fournir au chauffage (kWh)
</t>
    </r>
  </si>
  <si>
    <t>Ce suivi doit permettre au Maître d’Ouvrage d’intervenir rapidement sur son installation en cas d’anomalies, en faisant appel à son installateur ou à son exploitant.</t>
  </si>
  <si>
    <t>La procédure doit favoriser le bon fonctionnement de l’installation solaire et ainsi réaliser les économies prévues lors de la conception.</t>
  </si>
  <si>
    <r>
      <t xml:space="preserve">ESU (ou Qstu) </t>
    </r>
    <r>
      <rPr>
        <sz val="11"/>
        <rFont val="Calibri"/>
        <family val="2"/>
      </rPr>
      <t>: Energie Solaire Utile, comprend la contribution au soutirage et le cas échéant au bouclage - Valeur sortie des logiciels : SOLO : ESU = Qstu ; POLYSUN ESU ~ 0.8 SSol; TSol : ESU=E-CISOL - PCh sol - Ba (S)</t>
    </r>
  </si>
  <si>
    <t>Si les conditions décrites en bas de tableaux donnent lieu à vérification, contacter dans les meilleurs délais, l’installateur ou l’exploitant (les cases grisées se remplissent automatiquement et les cases en couleur sont à renseigner; une alerte correspondant à une case qui devient rouge).</t>
  </si>
  <si>
    <r>
      <t>ESU,ch :</t>
    </r>
    <r>
      <rPr>
        <sz val="11"/>
        <rFont val="Calibri"/>
        <family val="2"/>
      </rPr>
      <t xml:space="preserve"> énergie solaire apportée fournie au chauffage (kWh)</t>
    </r>
  </si>
  <si>
    <r>
      <t>Qapp_utile (ou Qapp_net) :</t>
    </r>
    <r>
      <rPr>
        <sz val="11"/>
        <rFont val="Calibri"/>
        <family val="2"/>
      </rPr>
      <t xml:space="preserve"> énergie thermique d’appoint (aval chaudière, Qapp_brut amont chaudière)</t>
    </r>
  </si>
  <si>
    <r>
      <t>qecs </t>
    </r>
    <r>
      <rPr>
        <sz val="11"/>
        <rFont val="Calibri"/>
        <family val="2"/>
      </rPr>
      <t xml:space="preserve">: consommation énergétique fossile (kWh/m3) de l’installation d’ECS pour fournir 1 m3 d’eau chaude consommée aux robinets (inclus le rendement chaudière et pertes de distribution, </t>
    </r>
    <r>
      <rPr>
        <u/>
        <sz val="11"/>
        <rFont val="Calibri"/>
        <family val="2"/>
      </rPr>
      <t>se mesure en amont chaudière</t>
    </r>
    <r>
      <rPr>
        <sz val="11"/>
        <rFont val="Calibri"/>
        <family val="2"/>
      </rPr>
      <t>, indicateur utilisé par les exploitants)</t>
    </r>
  </si>
  <si>
    <r>
      <t>Fsol :</t>
    </r>
    <r>
      <rPr>
        <sz val="11"/>
        <rFont val="Calibri"/>
        <family val="2"/>
      </rPr>
      <t xml:space="preserve"> fraction solaire ou taux de couverture solaire (part de solaire dans les besoin) =ESU/Qecs</t>
    </r>
  </si>
  <si>
    <r>
      <t xml:space="preserve">Vecs : </t>
    </r>
    <r>
      <rPr>
        <sz val="11"/>
        <rFont val="Calibri"/>
        <family val="2"/>
      </rPr>
      <t>Volume d'ECS consommé</t>
    </r>
  </si>
  <si>
    <r>
      <t xml:space="preserve">Qst,app: </t>
    </r>
    <r>
      <rPr>
        <sz val="11"/>
        <rFont val="Calibri"/>
        <family val="2"/>
      </rPr>
      <t>pertes stockage dues à l’appoint (en kWh)</t>
    </r>
  </si>
  <si>
    <r>
      <t xml:space="preserve">Fpac : </t>
    </r>
    <r>
      <rPr>
        <sz val="11"/>
        <rFont val="Calibri"/>
        <family val="2"/>
      </rPr>
      <t>Part de production termique assurée par la PAC</t>
    </r>
  </si>
  <si>
    <r>
      <rPr>
        <b/>
        <sz val="11"/>
        <rFont val="Calibri"/>
        <family val="2"/>
        <scheme val="minor"/>
      </rPr>
      <t xml:space="preserve">Qpacsol </t>
    </r>
    <r>
      <rPr>
        <sz val="11"/>
        <rFont val="Calibri"/>
        <family val="2"/>
        <scheme val="minor"/>
      </rPr>
      <t>:  Energie thermique fournie par le condenseur de la PAC et envoyée vers le ballon de préchauffage</t>
    </r>
  </si>
  <si>
    <r>
      <rPr>
        <b/>
        <sz val="11"/>
        <rFont val="Calibri"/>
        <family val="2"/>
        <scheme val="minor"/>
      </rPr>
      <t>WPacSo</t>
    </r>
    <r>
      <rPr>
        <sz val="11"/>
        <rFont val="Calibri"/>
        <family val="2"/>
        <scheme val="minor"/>
      </rPr>
      <t xml:space="preserve"> : Energie électrique consommée par la PAC</t>
    </r>
  </si>
  <si>
    <t xml:space="preserve">Tableau de bord de suivi – Année 1 </t>
  </si>
  <si>
    <t>Production ECS - Appoint séparé - avec ou sans bouclage</t>
  </si>
  <si>
    <t>Adresse de l’installation:</t>
  </si>
  <si>
    <t>Date de mise en service :</t>
  </si>
  <si>
    <t>Date du début de suivi :</t>
  </si>
  <si>
    <t>Nom et coordonnées de l'exploitant :</t>
  </si>
  <si>
    <t>Volume du ballon solaire [m3]</t>
  </si>
  <si>
    <t>Surface entrée capteurs [m²] :</t>
  </si>
  <si>
    <t>Température de consigne appoint</t>
  </si>
  <si>
    <t>Si BOUCLAGE</t>
  </si>
  <si>
    <t>Si CHAUFFAGE</t>
  </si>
  <si>
    <t>Mois</t>
  </si>
  <si>
    <t>Date du relevé</t>
  </si>
  <si>
    <t>Index Vecs réel [m3]</t>
  </si>
  <si>
    <t>Vecs prévisionnel [m3]</t>
  </si>
  <si>
    <t>Vecs réel [m3]</t>
  </si>
  <si>
    <t>Ecart sur Vecs%</t>
  </si>
  <si>
    <t xml:space="preserve">Index ESU,ECS  [kWh] </t>
  </si>
  <si>
    <t xml:space="preserve">Index ESU, boucl[kWh]  </t>
  </si>
  <si>
    <t xml:space="preserve">Index ESU,ch[kWh]  </t>
  </si>
  <si>
    <t>ESU  [kWh/mois]</t>
  </si>
  <si>
    <t xml:space="preserve">Energie solaire utile ESU [kWh] </t>
  </si>
  <si>
    <t>Ecart sur ESU%</t>
  </si>
  <si>
    <r>
      <rPr>
        <sz val="8"/>
        <rFont val="Cambria"/>
        <family val="1"/>
      </rPr>
      <t>relevé  sur compteur</t>
    </r>
    <r>
      <rPr>
        <b/>
        <sz val="8"/>
        <rFont val="Cambria"/>
        <family val="1"/>
      </rPr>
      <t xml:space="preserve"> Volume ECS consommée</t>
    </r>
    <r>
      <rPr>
        <sz val="8"/>
        <rFont val="Cambria"/>
        <family val="1"/>
      </rPr>
      <t xml:space="preserve"> </t>
    </r>
  </si>
  <si>
    <t xml:space="preserve">Valeurs étude de dimensionnement </t>
  </si>
  <si>
    <t>Calculé</t>
  </si>
  <si>
    <r>
      <rPr>
        <sz val="8"/>
        <rFont val="Cambria"/>
        <family val="1"/>
      </rPr>
      <t>relevé compteur</t>
    </r>
    <r>
      <rPr>
        <b/>
        <sz val="8"/>
        <rFont val="Cambria"/>
        <family val="1"/>
      </rPr>
      <t xml:space="preserve">
Energie solaire livrée à l'ECS</t>
    </r>
  </si>
  <si>
    <r>
      <t xml:space="preserve"> relevé compteur   </t>
    </r>
    <r>
      <rPr>
        <b/>
        <sz val="8"/>
        <rFont val="Cambria"/>
        <family val="1"/>
      </rPr>
      <t xml:space="preserve">     Energie solaire utile pour le réchauffage du bouclage sanitaire</t>
    </r>
  </si>
  <si>
    <r>
      <t xml:space="preserve"> relevé compteur   </t>
    </r>
    <r>
      <rPr>
        <b/>
        <sz val="8"/>
        <rFont val="Cambria"/>
        <family val="1"/>
      </rPr>
      <t xml:space="preserve">     Energie solaire utile pour le chauffage</t>
    </r>
  </si>
  <si>
    <t>Valeurs étude de dimensionnement</t>
  </si>
  <si>
    <t>Calculé
comprenant apport au puisage, au bouclage et au chauffage</t>
  </si>
  <si>
    <t>0 - (année de référence)</t>
  </si>
  <si>
    <t>1 -</t>
  </si>
  <si>
    <t>2 -</t>
  </si>
  <si>
    <t>3 -</t>
  </si>
  <si>
    <t>4 -</t>
  </si>
  <si>
    <t>5 -</t>
  </si>
  <si>
    <t>6 -</t>
  </si>
  <si>
    <t>7 -</t>
  </si>
  <si>
    <t>8 -</t>
  </si>
  <si>
    <t>9 -</t>
  </si>
  <si>
    <t>10 -</t>
  </si>
  <si>
    <t>11 -</t>
  </si>
  <si>
    <t>12 -</t>
  </si>
  <si>
    <t>TOTAL</t>
  </si>
  <si>
    <t>Productivité moyenne annuelle =total annuel énergie solaire utile / surface capteurs [kWh/m²]</t>
  </si>
  <si>
    <r>
      <t>Attention</t>
    </r>
    <r>
      <rPr>
        <b/>
        <i/>
        <sz val="11"/>
        <rFont val="Cambria"/>
        <family val="1"/>
      </rPr>
      <t xml:space="preserve"> : </t>
    </r>
  </si>
  <si>
    <t xml:space="preserve">-Si la productivité mensuelle (ou l’énergie solaire utile) réelle est différente de celle prévisionnelle (productivité réelle &lt; 20% productivité prévisionnelle), vérifier que les consommations en m3 d’eau prévisionnelles et réelles soient proches l'une de l'autre (15% d'écart max). Si tel est le cas, prendre contact avec l’installateur ou l’exploitant. En effet, si pour des consommations d’eau mensuelles quasi-similaires entre l’étude et le réel, la productivité a fortement chuté, l’installation présente très certainement un dysfonctionnement qu’il faut rapidement corriger. Si les consommations en ECS sont différentes de 30% de l'étude, il sera nécessaire de refaire un calcul théorique avec les données d'ensoleillement réelles du site et les valeurs réelles de puisage (cf Onglet rappel théorique suivi). </t>
  </si>
  <si>
    <t xml:space="preserve">Engagements du bénéficaire : </t>
  </si>
  <si>
    <t xml:space="preserve">-Au moins 80% de l'engagement de production de chaleur EnR&amp;R issu de l'étude de faisabilité. </t>
  </si>
  <si>
    <t xml:space="preserve">Poit de vigilance : </t>
  </si>
  <si>
    <r>
      <t xml:space="preserve"> - Pertes bouclage &lt; 0,5 x Besoins ECS</t>
    </r>
    <r>
      <rPr>
        <b/>
        <i/>
        <sz val="11"/>
        <color rgb="FF000000"/>
        <rFont val="Cambria"/>
        <family val="1"/>
        <scheme val="major"/>
      </rPr>
      <t xml:space="preserve"> pour les bâtiments neufs
 - Pertes bouclage &lt;  Besoins ECS pour les bâtiments existants</t>
    </r>
  </si>
  <si>
    <t>Production ECS - APPOINT INTEGRE - SANS BOUCLAGE</t>
  </si>
  <si>
    <t>Volume du ballon solaire  [m3]</t>
  </si>
  <si>
    <t>Volume du ballon occupé par la partie appoint [m3]</t>
  </si>
  <si>
    <t>m3</t>
  </si>
  <si>
    <t>Température moyenne annuelle du local dans lequel repose le ballon</t>
  </si>
  <si>
    <t>°C</t>
  </si>
  <si>
    <t>Index Qecs [kWh]</t>
  </si>
  <si>
    <t xml:space="preserve">Index Qapp_utile  [kWh] </t>
  </si>
  <si>
    <t xml:space="preserve">Index Qch  [kWh] </t>
  </si>
  <si>
    <t xml:space="preserve">Qst_app [kWh]     </t>
  </si>
  <si>
    <t xml:space="preserve">ESUréelle [kWh]                               </t>
  </si>
  <si>
    <t xml:space="preserve">Fsol </t>
  </si>
  <si>
    <r>
      <t>Volume ECS consommée</t>
    </r>
    <r>
      <rPr>
        <sz val="8"/>
        <rFont val="Cambria"/>
        <family val="1"/>
      </rPr>
      <t xml:space="preserve"> relevé  sur compteur </t>
    </r>
  </si>
  <si>
    <r>
      <t xml:space="preserve">relevé sur compteur : </t>
    </r>
    <r>
      <rPr>
        <b/>
        <sz val="8"/>
        <rFont val="Cambria"/>
        <family val="1"/>
      </rPr>
      <t>Energie livrée exclusivement à l'ECS</t>
    </r>
  </si>
  <si>
    <r>
      <t>relevé compteur :</t>
    </r>
    <r>
      <rPr>
        <b/>
        <sz val="8"/>
        <rFont val="Cambria"/>
        <family val="1"/>
      </rPr>
      <t xml:space="preserve"> Energie d'appoint utile sortie chaudière</t>
    </r>
  </si>
  <si>
    <r>
      <t>relevé compteur :</t>
    </r>
    <r>
      <rPr>
        <b/>
        <sz val="8"/>
        <rFont val="Cambria"/>
        <family val="1"/>
      </rPr>
      <t xml:space="preserve"> Energie livrée au chauffage</t>
    </r>
  </si>
  <si>
    <r>
      <t xml:space="preserve">Caculé : </t>
    </r>
    <r>
      <rPr>
        <b/>
        <sz val="8"/>
        <rFont val="Cambria"/>
        <family val="1"/>
      </rPr>
      <t>Pertes du ballon liés au volume d'appoint*</t>
    </r>
  </si>
  <si>
    <t>Calculé : 
Qecs+Qch+ Qst_app-Qapp_utile</t>
  </si>
  <si>
    <t>Calculé :</t>
  </si>
  <si>
    <t>*Qstapp en kWh : Pertes du ballon de référence correspond égal au volume occupé par la partie appoint dans le ballon bi-énergie</t>
  </si>
  <si>
    <r>
      <rPr>
        <b/>
        <sz val="11"/>
        <rFont val="Arial"/>
        <family val="2"/>
      </rPr>
      <t xml:space="preserve">Qst,app = 0,16 . (Vst)^0,5 . [ Tst - Tloc ] . Njm. 24 / 1000               </t>
    </r>
    <r>
      <rPr>
        <sz val="10"/>
        <rFont val="Arial"/>
        <family val="2"/>
      </rPr>
      <t xml:space="preserve">                                                                                                                                                   Vst [l] : volume de stockage de référence égal au volume occupé par la partie appoint dans le ballon bi-énergie, Tst : température de stockage = 55 °C (même si les normes EN 12976 ou ENV 12977 indiquent une température de stockage de référence de 52,5 °C), Tloc : température du local où est situé le ballon (15 °C si local non chauffé), Njm : nombre de jours du mois</t>
    </r>
  </si>
  <si>
    <t>Production ECS - APPOINT INTEGRE - AVEC BOUCLAGE</t>
  </si>
  <si>
    <t>Volume occupé par la partie appoint (ballon de référence Vstconv)</t>
  </si>
  <si>
    <t>SI ABSENCE DE COMPTEUR DE BOUCLAGE ou CHAUFFAGE</t>
  </si>
  <si>
    <t>SI PRESENCE DE COMPTEUR DE BOUCLAGE</t>
  </si>
  <si>
    <t xml:space="preserve">Index QSol  [kWh] </t>
  </si>
  <si>
    <t xml:space="preserve">Qsol  [kWh]     </t>
  </si>
  <si>
    <t xml:space="preserve">Index Qdis[kWh]  </t>
  </si>
  <si>
    <t xml:space="preserve"> ESUréelle [kWh]                               </t>
  </si>
  <si>
    <r>
      <t xml:space="preserve">Valeurs étude de dimensionnement 
</t>
    </r>
    <r>
      <rPr>
        <b/>
        <sz val="8"/>
        <rFont val="Cambria"/>
        <family val="1"/>
      </rPr>
      <t>Energie solaire utile prévisionnelle</t>
    </r>
  </si>
  <si>
    <r>
      <t>relevé sur compteur d'</t>
    </r>
    <r>
      <rPr>
        <b/>
        <sz val="8"/>
        <rFont val="Cambria"/>
        <family val="1"/>
      </rPr>
      <t>énergie solaire sur le primaire</t>
    </r>
  </si>
  <si>
    <r>
      <rPr>
        <sz val="8"/>
        <rFont val="Cambria"/>
        <family val="1"/>
      </rPr>
      <t xml:space="preserve"> relevé compteur   </t>
    </r>
    <r>
      <rPr>
        <b/>
        <sz val="8"/>
        <rFont val="Cambria"/>
        <family val="1"/>
      </rPr>
      <t xml:space="preserve">     Energie de maintien en température de la boucle de distribution</t>
    </r>
  </si>
  <si>
    <r>
      <t xml:space="preserve">Calculé : 
</t>
    </r>
    <r>
      <rPr>
        <b/>
        <sz val="8"/>
        <rFont val="Cambria"/>
        <family val="1"/>
      </rPr>
      <t>Qecs+ Qdis + Qch +Qst,app - Qapp_utile</t>
    </r>
  </si>
  <si>
    <t>Calculé : 
Taux de couverture solaire</t>
  </si>
  <si>
    <t>PAC SOLAIRE</t>
  </si>
  <si>
    <t>Puissance de la PAC [kW]</t>
  </si>
  <si>
    <t xml:space="preserve">Index  QPacSol [kWh]    </t>
  </si>
  <si>
    <t xml:space="preserve">QPacSol [kWh]   </t>
  </si>
  <si>
    <t xml:space="preserve">WPacSol [kWh] </t>
  </si>
  <si>
    <t>EnR Utile réelle [kWh]</t>
  </si>
  <si>
    <t>EnR Utile prévisonnelle [kWh]</t>
  </si>
  <si>
    <t>Ecart sur ENR utile%</t>
  </si>
  <si>
    <t>Fpac Taux de couverture PAC [%]</t>
  </si>
  <si>
    <t>COPréel</t>
  </si>
  <si>
    <t>Index Qdis  [kWh]</t>
  </si>
  <si>
    <t>Qdis [kWh]</t>
  </si>
  <si>
    <r>
      <rPr>
        <b/>
        <sz val="8"/>
        <rFont val="Cambria"/>
        <family val="1"/>
      </rPr>
      <t>Volume ECS consommée</t>
    </r>
    <r>
      <rPr>
        <sz val="8"/>
        <rFont val="Cambria"/>
        <family val="1"/>
      </rPr>
      <t xml:space="preserve"> relevé  sur compteur </t>
    </r>
  </si>
  <si>
    <r>
      <rPr>
        <sz val="8"/>
        <rFont val="Cambria"/>
        <family val="1"/>
      </rPr>
      <t xml:space="preserve"> relevé compteur : </t>
    </r>
    <r>
      <rPr>
        <b/>
        <sz val="8"/>
        <rFont val="Cambria"/>
        <family val="1"/>
      </rPr>
      <t>Energie d'appoint utile sortie chaudière</t>
    </r>
  </si>
  <si>
    <r>
      <rPr>
        <sz val="8"/>
        <rFont val="Cambria"/>
        <family val="1"/>
      </rPr>
      <t xml:space="preserve"> relevé compteur  : </t>
    </r>
    <r>
      <rPr>
        <b/>
        <sz val="8"/>
        <rFont val="Cambria"/>
        <family val="1"/>
      </rPr>
      <t>Energie relevée sur le compteur sortie PAC</t>
    </r>
  </si>
  <si>
    <r>
      <rPr>
        <sz val="8"/>
        <rFont val="Cambria"/>
        <family val="1"/>
      </rPr>
      <t xml:space="preserve">Calculé : </t>
    </r>
    <r>
      <rPr>
        <b/>
        <sz val="8"/>
        <rFont val="Cambria"/>
        <family val="1"/>
      </rPr>
      <t xml:space="preserve">
Energie sortie PAC  </t>
    </r>
  </si>
  <si>
    <r>
      <rPr>
        <sz val="8"/>
        <rFont val="Cambria"/>
        <family val="1"/>
      </rPr>
      <t xml:space="preserve"> relevé compteur  : </t>
    </r>
    <r>
      <rPr>
        <b/>
        <sz val="8"/>
        <rFont val="Cambria"/>
        <family val="1"/>
      </rPr>
      <t>Energie consommée par la PAC</t>
    </r>
  </si>
  <si>
    <r>
      <t xml:space="preserve">Calculé :   
</t>
    </r>
    <r>
      <rPr>
        <b/>
        <sz val="8"/>
        <rFont val="Cambria"/>
        <family val="1"/>
      </rPr>
      <t>(QPacSol-WPacSol)*0,95</t>
    </r>
  </si>
  <si>
    <t>Calculé :
EnR Utile/ (EnR Utile+Qapp_utile)</t>
  </si>
  <si>
    <r>
      <rPr>
        <sz val="8"/>
        <rFont val="Cambria"/>
        <family val="1"/>
      </rPr>
      <t xml:space="preserve">Calculé :  </t>
    </r>
    <r>
      <rPr>
        <b/>
        <sz val="8"/>
        <rFont val="Cambria"/>
        <family val="1"/>
      </rPr>
      <t>QPacSol/WPacSol</t>
    </r>
  </si>
  <si>
    <r>
      <rPr>
        <sz val="8"/>
        <rFont val="Cambria"/>
        <family val="1"/>
      </rPr>
      <t xml:space="preserve">relevé compteur : </t>
    </r>
    <r>
      <rPr>
        <b/>
        <sz val="8"/>
        <rFont val="Cambria"/>
        <family val="1"/>
      </rPr>
      <t>Energie livrée à la boucle de distribution</t>
    </r>
  </si>
  <si>
    <t xml:space="preserve">Si la production mensuelle réelle est différente de celle prévisionnelle (production réelle &lt; 20% productivité prévisionnelle), vérifier que les consommations en m3 d’eau prévisionnelles et réelles soient proches l'une de l'autre (15% d'écart max). Si tel est le cas, prendre contact avec l’installateur ou l’exploitant. En effet, si pour des consommations d’eau mensuelles quasi-similaires entre l’étude et le réel, la productivité a fortement chuté, l’installation présente très certainement un dysfonctionnement qu’il faut rapidement corriger. Si les consommations en ECS sont différentes de 30% de l'étude, il sera nécessaire de refaire un calcul théorique avec les données d'ensoleillement réelles du site et les valeurs réelles de puisage . </t>
  </si>
  <si>
    <t xml:space="preserve"> - Si l’appoint est réalisé par effet Joule la part de couverture du besoin fournie par la PAC (Fpac ) doit être suppérieur à 90% 
 - COP machine  moyen annuel supérieur à 2,8
</t>
  </si>
  <si>
    <r>
      <t xml:space="preserve"> - Pertes bouclage &lt; 0,5 x Besoins ECS</t>
    </r>
    <r>
      <rPr>
        <b/>
        <i/>
        <sz val="11"/>
        <color rgb="FF000000"/>
        <rFont val="Cambria"/>
        <family val="1"/>
        <scheme val="major"/>
      </rPr>
      <t xml:space="preserve"> pour les bâtiments neufs
 - Pertes bouclage &lt;  Besoins ECS pour les bâtiments existants</t>
    </r>
    <r>
      <rPr>
        <b/>
        <i/>
        <sz val="11"/>
        <rFont val="Cambria"/>
        <family val="1"/>
        <scheme val="major"/>
      </rPr>
      <t xml:space="preserve">
 - Si la mesure est faite en sortie de PAC et non de ballon, la production sera minorée de 5 % pour tenir compte des pertes d'ou le calcul de l'EnR Utile = (QPacSol-WPacSol)*0,95</t>
    </r>
  </si>
  <si>
    <t xml:space="preserve">Rappel sur la non-linéraité entre énergie solaire utile et Volume d'ECS puisée </t>
  </si>
  <si>
    <t>Exemple pour un léger sous dimensionnement : 22 m² et 1000 l de stockage pour une conso prévue de 1300 l/j</t>
  </si>
  <si>
    <r>
      <rPr>
        <b/>
        <sz val="9"/>
        <color rgb="FF3B3D3C"/>
        <rFont val="Arial"/>
        <family val="2"/>
      </rPr>
      <t>Ex1.</t>
    </r>
    <r>
      <rPr>
        <sz val="9"/>
        <color rgb="FF3B3D3C"/>
        <rFont val="Arial"/>
        <family val="2"/>
      </rPr>
      <t xml:space="preserve"> SI la </t>
    </r>
    <r>
      <rPr>
        <b/>
        <sz val="9"/>
        <color rgb="FF3B3D3C"/>
        <rFont val="Arial"/>
        <family val="2"/>
      </rPr>
      <t xml:space="preserve">conso réelle est 30 %plus élevée </t>
    </r>
    <r>
      <rPr>
        <sz val="9"/>
        <color rgb="FF3B3D3C"/>
        <rFont val="Arial"/>
        <family val="2"/>
      </rPr>
      <t xml:space="preserve">que prévue, ET QUE la </t>
    </r>
    <r>
      <rPr>
        <b/>
        <sz val="9"/>
        <color rgb="FF3B3D3C"/>
        <rFont val="Arial"/>
        <family val="2"/>
      </rPr>
      <t xml:space="preserve">productivité est 15% plus élevée </t>
    </r>
    <r>
      <rPr>
        <sz val="9"/>
        <color rgb="FF3B3D3C"/>
        <rFont val="Arial"/>
        <family val="2"/>
      </rPr>
      <t>que la prévision,</t>
    </r>
  </si>
  <si>
    <r>
      <t xml:space="preserve">ALORS </t>
    </r>
    <r>
      <rPr>
        <b/>
        <sz val="9"/>
        <color rgb="FF3B3D3C"/>
        <rFont val="Arial"/>
        <family val="2"/>
      </rPr>
      <t>on croira que l'installation ne marche pas</t>
    </r>
    <r>
      <rPr>
        <sz val="9"/>
        <color rgb="FF3B3D3C"/>
        <rFont val="Arial"/>
        <family val="2"/>
      </rPr>
      <t xml:space="preserve">, alors que c'est sensiblement </t>
    </r>
    <r>
      <rPr>
        <b/>
        <sz val="9"/>
        <color rgb="FF3B3D3C"/>
        <rFont val="Arial"/>
        <family val="2"/>
      </rPr>
      <t xml:space="preserve">mieux que les 8% annoncés par SOLO </t>
    </r>
    <r>
      <rPr>
        <sz val="9"/>
        <color rgb="FF3B3D3C"/>
        <rFont val="Arial"/>
        <family val="2"/>
      </rPr>
      <t>!</t>
    </r>
  </si>
  <si>
    <r>
      <rPr>
        <b/>
        <sz val="9"/>
        <color rgb="FF3B3D3C"/>
        <rFont val="Arial"/>
        <family val="2"/>
      </rPr>
      <t>Ex.2</t>
    </r>
    <r>
      <rPr>
        <sz val="9"/>
        <color rgb="FF3B3D3C"/>
        <rFont val="Arial"/>
        <family val="2"/>
      </rPr>
      <t xml:space="preserve"> Inversement, SI la </t>
    </r>
    <r>
      <rPr>
        <b/>
        <sz val="9"/>
        <color rgb="FF3B3D3C"/>
        <rFont val="Arial"/>
        <family val="2"/>
      </rPr>
      <t xml:space="preserve">conso réelle 30 % moins élevée </t>
    </r>
    <r>
      <rPr>
        <sz val="9"/>
        <color rgb="FF3B3D3C"/>
        <rFont val="Arial"/>
        <family val="2"/>
      </rPr>
      <t xml:space="preserve">que prévue, ET QUE la </t>
    </r>
    <r>
      <rPr>
        <b/>
        <sz val="9"/>
        <color rgb="FF3B3D3C"/>
        <rFont val="Arial"/>
        <family val="2"/>
      </rPr>
      <t xml:space="preserve">productivité est 30 % moins élevée </t>
    </r>
    <r>
      <rPr>
        <sz val="9"/>
        <color rgb="FF3B3D3C"/>
        <rFont val="Arial"/>
        <family val="2"/>
      </rPr>
      <t>que la prévision,</t>
    </r>
  </si>
  <si>
    <r>
      <t xml:space="preserve">ALORS on trouvera cela </t>
    </r>
    <r>
      <rPr>
        <b/>
        <sz val="9"/>
        <color rgb="FF3B3D3C"/>
        <rFont val="Arial"/>
        <family val="2"/>
      </rPr>
      <t>formidable</t>
    </r>
    <r>
      <rPr>
        <sz val="9"/>
        <color rgb="FF3B3D3C"/>
        <rFont val="Arial"/>
        <family val="2"/>
      </rPr>
      <t xml:space="preserve"> alors qu'elle </t>
    </r>
    <r>
      <rPr>
        <b/>
        <sz val="9"/>
        <color rgb="FF3B3D3C"/>
        <rFont val="Arial"/>
        <family val="2"/>
      </rPr>
      <t xml:space="preserve">n'aurait dû être que 15 % plus faible </t>
    </r>
    <r>
      <rPr>
        <sz val="9"/>
        <color rgb="FF3B3D3C"/>
        <rFont val="Arial"/>
        <family val="2"/>
      </rPr>
      <t>!</t>
    </r>
  </si>
  <si>
    <t>Modifications techniques éventuelles apportées sur l’installation depuis la mise en service :</t>
  </si>
  <si>
    <t>Liste des problèmes techniques éventuels rencontrés depuis la mise en service :</t>
  </si>
  <si>
    <t>Index Qecs [kWh]+Qch [kWh]</t>
  </si>
  <si>
    <t>Qecs [kWh]+Qch [kWh]</t>
  </si>
  <si>
    <r>
      <rPr>
        <sz val="8"/>
        <rFont val="Cambria"/>
        <family val="1"/>
      </rPr>
      <t xml:space="preserve">relevé sur compteur : </t>
    </r>
    <r>
      <rPr>
        <b/>
        <sz val="8"/>
        <rFont val="Cambria"/>
        <family val="1"/>
      </rPr>
      <t>Energie livrée à l'ECS et le cas échéant au chauffage</t>
    </r>
  </si>
  <si>
    <r>
      <t>ESU,ECS :</t>
    </r>
    <r>
      <rPr>
        <sz val="11"/>
        <color rgb="FFFF0000"/>
        <rFont val="Calibri"/>
        <family val="2"/>
      </rPr>
      <t xml:space="preserve"> énergie solaire apportée fournie à l'ECS (kWh)</t>
    </r>
  </si>
  <si>
    <r>
      <t>ESU,dis :</t>
    </r>
    <r>
      <rPr>
        <sz val="11"/>
        <color rgb="FFFF0000"/>
        <rFont val="Calibri"/>
        <family val="2"/>
      </rPr>
      <t xml:space="preserve"> énergie solaire apportée au bouclage (kWh) – on pourra mesurer l’énergie de la boucle primaire en lui défalquant 10% de perte ballon</t>
    </r>
  </si>
  <si>
    <r>
      <t>Qdis (ou Qbcl) </t>
    </r>
    <r>
      <rPr>
        <sz val="11"/>
        <color rgb="FFFF0000"/>
        <rFont val="Calibri"/>
        <family val="2"/>
      </rPr>
      <t>: énergie nécessaire à la boucle de distribution pour le maintien en température (directive Légionnelle et recommandations DTU), appelée aussi pertes de distribution (kWh)</t>
    </r>
    <r>
      <rPr>
        <b/>
        <sz val="11"/>
        <color rgb="FFFF0000"/>
        <rFont val="Calibri"/>
        <family val="2"/>
      </rPr>
      <t xml:space="preserve"> </t>
    </r>
  </si>
  <si>
    <r>
      <t>Qsol (ou Qstprim):</t>
    </r>
    <r>
      <rPr>
        <sz val="11"/>
        <color rgb="FFFF0000"/>
        <rFont val="Calibri"/>
        <family val="2"/>
      </rPr>
      <t xml:space="preserve"> énergie thermique distribuée par la boucle primaire solaire (énergie qui part dans le ballon solaire ou le préparateur ECS) (kWh)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</si>
</sst>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42">
    <font>
      <sz val="10"/>
      <name val="Arial"/>
    </font>
    <font>
      <sz val="10"/>
      <name val="Times New Roman"/>
      <family val="1"/>
    </font>
    <font>
      <sz val="11"/>
      <name val="Cambria"/>
      <family val="1"/>
    </font>
    <font>
      <sz val="10"/>
      <name val="Cambria"/>
      <family val="1"/>
    </font>
    <font>
      <b/>
      <sz val="14"/>
      <name val="Cambria"/>
      <family val="1"/>
    </font>
    <font>
      <sz val="8"/>
      <name val="Cambria"/>
      <family val="1"/>
    </font>
    <font>
      <b/>
      <sz val="10"/>
      <name val="Cambria"/>
      <family val="1"/>
    </font>
    <font>
      <b/>
      <i/>
      <u/>
      <sz val="11"/>
      <name val="Cambria"/>
      <family val="1"/>
    </font>
    <font>
      <b/>
      <i/>
      <sz val="11"/>
      <name val="Cambria"/>
      <family val="1"/>
    </font>
    <font>
      <u/>
      <sz val="10"/>
      <name val="Cambria"/>
      <family val="1"/>
    </font>
    <font>
      <u/>
      <sz val="10"/>
      <color indexed="12"/>
      <name val="Arial"/>
      <family val="2"/>
    </font>
    <font>
      <sz val="14"/>
      <name val="Cambria"/>
      <family val="1"/>
    </font>
    <font>
      <b/>
      <sz val="18"/>
      <name val="Cambria"/>
      <family val="1"/>
    </font>
    <font>
      <b/>
      <u/>
      <sz val="14"/>
      <name val="Cambria"/>
      <family val="1"/>
    </font>
    <font>
      <sz val="14"/>
      <name val="Wingdings"/>
      <charset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8"/>
      <name val="Cambria"/>
      <family val="1"/>
    </font>
    <font>
      <b/>
      <sz val="10"/>
      <color rgb="FFFF000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sz val="10"/>
      <name val="Cambria"/>
      <family val="1"/>
      <scheme val="major"/>
    </font>
    <font>
      <sz val="10"/>
      <color rgb="FFFF0000"/>
      <name val="Cambria"/>
      <family val="1"/>
    </font>
    <font>
      <b/>
      <sz val="10"/>
      <color rgb="FFFFFF00"/>
      <name val="Cambria"/>
      <family val="1"/>
    </font>
    <font>
      <sz val="10"/>
      <color rgb="FFFFFF00"/>
      <name val="Arial"/>
      <family val="2"/>
    </font>
    <font>
      <b/>
      <sz val="10"/>
      <name val="Cambria"/>
      <family val="1"/>
      <scheme val="major"/>
    </font>
    <font>
      <b/>
      <sz val="8"/>
      <color rgb="FFFF0000"/>
      <name val="Arial"/>
      <family val="2"/>
    </font>
    <font>
      <sz val="12"/>
      <color rgb="FF006BAD"/>
      <name val="Arial Bold"/>
    </font>
    <font>
      <sz val="9"/>
      <color rgb="FF3B3D3C"/>
      <name val="Arial"/>
      <family val="2"/>
    </font>
    <font>
      <b/>
      <sz val="9"/>
      <color rgb="FF3B3D3C"/>
      <name val="Arial"/>
      <family val="2"/>
    </font>
    <font>
      <b/>
      <sz val="16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u/>
      <sz val="11"/>
      <name val="Calibri"/>
      <family val="2"/>
    </font>
    <font>
      <b/>
      <i/>
      <sz val="11"/>
      <name val="Cambria"/>
      <family val="1"/>
      <scheme val="major"/>
    </font>
    <font>
      <b/>
      <i/>
      <sz val="11"/>
      <color rgb="FF000000"/>
      <name val="Cambria"/>
      <family val="1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CCFF99"/>
        <bgColor rgb="FF000000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55">
    <xf numFmtId="0" fontId="0" fillId="0" borderId="0" xfId="0"/>
    <xf numFmtId="0" fontId="3" fillId="0" borderId="0" xfId="0" applyFont="1"/>
    <xf numFmtId="0" fontId="1" fillId="0" borderId="0" xfId="0" applyFont="1" applyAlignment="1">
      <alignment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11" fillId="0" borderId="0" xfId="0" applyFont="1"/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4" fillId="0" borderId="0" xfId="0" applyFont="1"/>
    <xf numFmtId="0" fontId="0" fillId="0" borderId="0" xfId="0" applyAlignment="1">
      <alignment horizontal="left" wrapText="1"/>
    </xf>
    <xf numFmtId="0" fontId="13" fillId="0" borderId="3" xfId="0" applyFont="1" applyBorder="1"/>
    <xf numFmtId="0" fontId="0" fillId="0" borderId="4" xfId="0" applyBorder="1"/>
    <xf numFmtId="0" fontId="11" fillId="0" borderId="0" xfId="0" applyFont="1" applyAlignment="1">
      <alignment horizontal="left"/>
    </xf>
    <xf numFmtId="0" fontId="16" fillId="0" borderId="0" xfId="0" applyFont="1"/>
    <xf numFmtId="0" fontId="0" fillId="0" borderId="8" xfId="0" applyBorder="1"/>
    <xf numFmtId="0" fontId="10" fillId="0" borderId="0" xfId="1" applyAlignment="1" applyProtection="1"/>
    <xf numFmtId="0" fontId="2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20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10" fillId="0" borderId="8" xfId="1" applyBorder="1" applyAlignment="1" applyProtection="1"/>
    <xf numFmtId="0" fontId="18" fillId="0" borderId="7" xfId="0" applyFont="1" applyBorder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21" xfId="0" applyFont="1" applyBorder="1" applyAlignment="1">
      <alignment vertical="top"/>
    </xf>
    <xf numFmtId="0" fontId="15" fillId="0" borderId="0" xfId="0" applyFont="1"/>
    <xf numFmtId="0" fontId="0" fillId="0" borderId="6" xfId="0" applyBorder="1"/>
    <xf numFmtId="0" fontId="0" fillId="0" borderId="14" xfId="0" applyBorder="1"/>
    <xf numFmtId="0" fontId="0" fillId="0" borderId="2" xfId="0" applyBorder="1"/>
    <xf numFmtId="0" fontId="0" fillId="0" borderId="17" xfId="0" applyBorder="1"/>
    <xf numFmtId="0" fontId="26" fillId="7" borderId="0" xfId="0" applyFont="1" applyFill="1"/>
    <xf numFmtId="9" fontId="3" fillId="3" borderId="7" xfId="0" applyNumberFormat="1" applyFont="1" applyFill="1" applyBorder="1" applyAlignment="1">
      <alignment horizontal="center" wrapText="1"/>
    </xf>
    <xf numFmtId="1" fontId="3" fillId="6" borderId="7" xfId="0" applyNumberFormat="1" applyFont="1" applyFill="1" applyBorder="1" applyAlignment="1">
      <alignment horizontal="center" wrapText="1"/>
    </xf>
    <xf numFmtId="0" fontId="21" fillId="0" borderId="3" xfId="0" applyFont="1" applyBorder="1"/>
    <xf numFmtId="0" fontId="14" fillId="0" borderId="14" xfId="0" applyFont="1" applyBorder="1"/>
    <xf numFmtId="0" fontId="27" fillId="0" borderId="14" xfId="0" applyFont="1" applyBorder="1"/>
    <xf numFmtId="0" fontId="3" fillId="6" borderId="7" xfId="0" applyFont="1" applyFill="1" applyBorder="1" applyAlignment="1">
      <alignment horizontal="center" vertical="top" wrapText="1"/>
    </xf>
    <xf numFmtId="0" fontId="0" fillId="0" borderId="33" xfId="0" applyBorder="1"/>
    <xf numFmtId="0" fontId="5" fillId="0" borderId="33" xfId="0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 indent="3" readingOrder="1"/>
    </xf>
    <xf numFmtId="0" fontId="30" fillId="0" borderId="0" xfId="0" applyFont="1" applyAlignment="1">
      <alignment horizontal="left" vertical="center" indent="3" readingOrder="1"/>
    </xf>
    <xf numFmtId="0" fontId="32" fillId="0" borderId="0" xfId="0" applyFont="1"/>
    <xf numFmtId="0" fontId="0" fillId="0" borderId="0" xfId="0" applyAlignment="1">
      <alignment wrapText="1"/>
    </xf>
    <xf numFmtId="0" fontId="13" fillId="0" borderId="0" xfId="0" applyFont="1"/>
    <xf numFmtId="0" fontId="34" fillId="0" borderId="0" xfId="0" applyFont="1" applyAlignment="1">
      <alignment vertical="center"/>
    </xf>
    <xf numFmtId="0" fontId="15" fillId="0" borderId="0" xfId="0" applyFont="1" applyAlignment="1">
      <alignment vertical="top"/>
    </xf>
    <xf numFmtId="0" fontId="0" fillId="8" borderId="0" xfId="0" applyFill="1" applyAlignment="1">
      <alignment horizontal="center"/>
    </xf>
    <xf numFmtId="0" fontId="0" fillId="8" borderId="9" xfId="0" applyFill="1" applyBorder="1" applyAlignment="1">
      <alignment horizontal="center"/>
    </xf>
    <xf numFmtId="0" fontId="3" fillId="5" borderId="0" xfId="0" applyFont="1" applyFill="1" applyAlignment="1">
      <alignment horizontal="center" wrapText="1"/>
    </xf>
    <xf numFmtId="0" fontId="2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8" fillId="0" borderId="12" xfId="0" applyFont="1" applyBorder="1" applyAlignment="1">
      <alignment horizontal="center" vertical="center" wrapText="1"/>
    </xf>
    <xf numFmtId="0" fontId="3" fillId="11" borderId="33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9" fontId="6" fillId="0" borderId="38" xfId="0" applyNumberFormat="1" applyFont="1" applyBorder="1" applyAlignment="1">
      <alignment horizontal="center" wrapText="1"/>
    </xf>
    <xf numFmtId="9" fontId="3" fillId="6" borderId="7" xfId="0" applyNumberFormat="1" applyFont="1" applyFill="1" applyBorder="1" applyAlignment="1">
      <alignment horizontal="center" wrapText="1"/>
    </xf>
    <xf numFmtId="0" fontId="5" fillId="0" borderId="28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top" wrapText="1"/>
    </xf>
    <xf numFmtId="0" fontId="3" fillId="0" borderId="39" xfId="0" applyFont="1" applyBorder="1" applyAlignment="1">
      <alignment horizontal="left" vertical="top" wrapText="1"/>
    </xf>
    <xf numFmtId="9" fontId="3" fillId="6" borderId="37" xfId="0" applyNumberFormat="1" applyFont="1" applyFill="1" applyBorder="1" applyAlignment="1">
      <alignment horizontal="center" wrapText="1"/>
    </xf>
    <xf numFmtId="0" fontId="6" fillId="0" borderId="41" xfId="0" applyFont="1" applyBorder="1" applyAlignment="1">
      <alignment horizontal="center" vertical="top" wrapText="1"/>
    </xf>
    <xf numFmtId="0" fontId="6" fillId="0" borderId="38" xfId="0" applyFont="1" applyBorder="1" applyAlignment="1">
      <alignment horizontal="center" wrapText="1"/>
    </xf>
    <xf numFmtId="0" fontId="25" fillId="7" borderId="38" xfId="0" applyFont="1" applyFill="1" applyBorder="1" applyAlignment="1">
      <alignment horizontal="center" wrapText="1"/>
    </xf>
    <xf numFmtId="9" fontId="3" fillId="3" borderId="38" xfId="0" applyNumberFormat="1" applyFont="1" applyFill="1" applyBorder="1" applyAlignment="1">
      <alignment horizontal="center" wrapText="1"/>
    </xf>
    <xf numFmtId="9" fontId="3" fillId="6" borderId="38" xfId="0" applyNumberFormat="1" applyFont="1" applyFill="1" applyBorder="1" applyAlignment="1">
      <alignment horizontal="center" wrapText="1"/>
    </xf>
    <xf numFmtId="1" fontId="6" fillId="0" borderId="0" xfId="0" applyNumberFormat="1" applyFont="1" applyAlignment="1">
      <alignment horizontal="center" vertical="center" wrapText="1"/>
    </xf>
    <xf numFmtId="1" fontId="6" fillId="7" borderId="0" xfId="0" applyNumberFormat="1" applyFont="1" applyFill="1" applyAlignment="1">
      <alignment horizontal="center" vertical="center" wrapText="1"/>
    </xf>
    <xf numFmtId="0" fontId="5" fillId="0" borderId="36" xfId="0" applyFont="1" applyBorder="1" applyAlignment="1">
      <alignment horizontal="left" vertical="center" wrapText="1"/>
    </xf>
    <xf numFmtId="0" fontId="0" fillId="0" borderId="34" xfId="0" applyBorder="1"/>
    <xf numFmtId="0" fontId="5" fillId="0" borderId="2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164" fontId="3" fillId="5" borderId="33" xfId="0" applyNumberFormat="1" applyFont="1" applyFill="1" applyBorder="1" applyAlignment="1" applyProtection="1">
      <alignment horizontal="center" wrapText="1"/>
      <protection locked="0"/>
    </xf>
    <xf numFmtId="164" fontId="3" fillId="5" borderId="7" xfId="0" applyNumberFormat="1" applyFont="1" applyFill="1" applyBorder="1" applyAlignment="1" applyProtection="1">
      <alignment horizontal="center" wrapText="1"/>
      <protection locked="0"/>
    </xf>
    <xf numFmtId="0" fontId="3" fillId="2" borderId="13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3" fontId="3" fillId="6" borderId="7" xfId="0" applyNumberFormat="1" applyFont="1" applyFill="1" applyBorder="1" applyAlignment="1">
      <alignment horizontal="center" wrapText="1"/>
    </xf>
    <xf numFmtId="3" fontId="3" fillId="6" borderId="37" xfId="0" applyNumberFormat="1" applyFont="1" applyFill="1" applyBorder="1" applyAlignment="1">
      <alignment horizontal="center" wrapText="1"/>
    </xf>
    <xf numFmtId="3" fontId="6" fillId="3" borderId="38" xfId="0" applyNumberFormat="1" applyFont="1" applyFill="1" applyBorder="1" applyAlignment="1">
      <alignment horizontal="center" wrapText="1"/>
    </xf>
    <xf numFmtId="4" fontId="3" fillId="4" borderId="7" xfId="0" applyNumberFormat="1" applyFont="1" applyFill="1" applyBorder="1" applyAlignment="1">
      <alignment horizontal="center" wrapText="1"/>
    </xf>
    <xf numFmtId="4" fontId="6" fillId="10" borderId="38" xfId="0" applyNumberFormat="1" applyFont="1" applyFill="1" applyBorder="1" applyAlignment="1">
      <alignment horizontal="center" wrapText="1"/>
    </xf>
    <xf numFmtId="4" fontId="24" fillId="5" borderId="33" xfId="0" applyNumberFormat="1" applyFont="1" applyFill="1" applyBorder="1" applyAlignment="1" applyProtection="1">
      <alignment horizontal="center" wrapText="1"/>
      <protection locked="0"/>
    </xf>
    <xf numFmtId="4" fontId="24" fillId="5" borderId="7" xfId="0" applyNumberFormat="1" applyFont="1" applyFill="1" applyBorder="1" applyAlignment="1" applyProtection="1">
      <alignment horizontal="center" wrapText="1"/>
      <protection locked="0"/>
    </xf>
    <xf numFmtId="4" fontId="3" fillId="6" borderId="7" xfId="0" applyNumberFormat="1" applyFont="1" applyFill="1" applyBorder="1" applyAlignment="1">
      <alignment horizontal="center" vertical="top" wrapText="1"/>
    </xf>
    <xf numFmtId="4" fontId="3" fillId="6" borderId="37" xfId="0" applyNumberFormat="1" applyFont="1" applyFill="1" applyBorder="1" applyAlignment="1">
      <alignment horizontal="center" vertical="top" wrapText="1"/>
    </xf>
    <xf numFmtId="3" fontId="24" fillId="5" borderId="33" xfId="0" applyNumberFormat="1" applyFont="1" applyFill="1" applyBorder="1" applyAlignment="1" applyProtection="1">
      <alignment horizontal="center" wrapText="1"/>
      <protection locked="0"/>
    </xf>
    <xf numFmtId="3" fontId="3" fillId="11" borderId="33" xfId="0" applyNumberFormat="1" applyFont="1" applyFill="1" applyBorder="1" applyAlignment="1" applyProtection="1">
      <alignment horizontal="center" wrapText="1"/>
      <protection locked="0"/>
    </xf>
    <xf numFmtId="3" fontId="24" fillId="5" borderId="7" xfId="0" applyNumberFormat="1" applyFont="1" applyFill="1" applyBorder="1" applyAlignment="1" applyProtection="1">
      <alignment horizontal="center" wrapText="1"/>
      <protection locked="0"/>
    </xf>
    <xf numFmtId="3" fontId="3" fillId="11" borderId="7" xfId="0" applyNumberFormat="1" applyFont="1" applyFill="1" applyBorder="1" applyAlignment="1" applyProtection="1">
      <alignment horizontal="center" wrapText="1"/>
      <protection locked="0"/>
    </xf>
    <xf numFmtId="3" fontId="24" fillId="8" borderId="33" xfId="0" applyNumberFormat="1" applyFont="1" applyFill="1" applyBorder="1" applyAlignment="1" applyProtection="1">
      <alignment horizontal="center" wrapText="1"/>
      <protection locked="0"/>
    </xf>
    <xf numFmtId="3" fontId="24" fillId="8" borderId="7" xfId="0" applyNumberFormat="1" applyFont="1" applyFill="1" applyBorder="1" applyAlignment="1" applyProtection="1">
      <alignment horizontal="center" wrapText="1"/>
      <protection locked="0"/>
    </xf>
    <xf numFmtId="0" fontId="0" fillId="0" borderId="6" xfId="0" applyBorder="1" applyAlignment="1">
      <alignment horizontal="center" wrapText="1"/>
    </xf>
    <xf numFmtId="3" fontId="3" fillId="6" borderId="7" xfId="0" applyNumberFormat="1" applyFont="1" applyFill="1" applyBorder="1" applyAlignment="1">
      <alignment horizontal="center" vertical="top" wrapText="1"/>
    </xf>
    <xf numFmtId="0" fontId="28" fillId="0" borderId="0" xfId="0" applyFont="1" applyAlignment="1">
      <alignment horizontal="center" vertical="center"/>
    </xf>
    <xf numFmtId="2" fontId="3" fillId="6" borderId="7" xfId="0" applyNumberFormat="1" applyFont="1" applyFill="1" applyBorder="1" applyAlignment="1">
      <alignment horizontal="center" wrapText="1"/>
    </xf>
    <xf numFmtId="0" fontId="19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3" fontId="3" fillId="6" borderId="25" xfId="0" applyNumberFormat="1" applyFont="1" applyFill="1" applyBorder="1" applyAlignment="1">
      <alignment horizontal="center" vertical="top" wrapText="1"/>
    </xf>
    <xf numFmtId="164" fontId="3" fillId="5" borderId="37" xfId="0" applyNumberFormat="1" applyFont="1" applyFill="1" applyBorder="1" applyAlignment="1" applyProtection="1">
      <alignment horizontal="center" wrapText="1"/>
      <protection locked="0"/>
    </xf>
    <xf numFmtId="4" fontId="24" fillId="5" borderId="37" xfId="0" applyNumberFormat="1" applyFont="1" applyFill="1" applyBorder="1" applyAlignment="1" applyProtection="1">
      <alignment horizontal="center" wrapText="1"/>
      <protection locked="0"/>
    </xf>
    <xf numFmtId="4" fontId="3" fillId="4" borderId="37" xfId="0" applyNumberFormat="1" applyFont="1" applyFill="1" applyBorder="1" applyAlignment="1">
      <alignment horizontal="center" wrapText="1"/>
    </xf>
    <xf numFmtId="3" fontId="24" fillId="5" borderId="37" xfId="0" applyNumberFormat="1" applyFont="1" applyFill="1" applyBorder="1" applyAlignment="1" applyProtection="1">
      <alignment horizontal="center" wrapText="1"/>
      <protection locked="0"/>
    </xf>
    <xf numFmtId="3" fontId="24" fillId="8" borderId="37" xfId="0" applyNumberFormat="1" applyFont="1" applyFill="1" applyBorder="1" applyAlignment="1" applyProtection="1">
      <alignment horizontal="center" wrapText="1"/>
      <protection locked="0"/>
    </xf>
    <xf numFmtId="2" fontId="3" fillId="6" borderId="37" xfId="0" applyNumberFormat="1" applyFont="1" applyFill="1" applyBorder="1" applyAlignment="1">
      <alignment horizontal="center" wrapText="1"/>
    </xf>
    <xf numFmtId="3" fontId="3" fillId="11" borderId="37" xfId="0" applyNumberFormat="1" applyFont="1" applyFill="1" applyBorder="1" applyAlignment="1" applyProtection="1">
      <alignment horizontal="center" wrapText="1"/>
      <protection locked="0"/>
    </xf>
    <xf numFmtId="3" fontId="3" fillId="6" borderId="37" xfId="0" applyNumberFormat="1" applyFont="1" applyFill="1" applyBorder="1" applyAlignment="1">
      <alignment horizontal="center" vertical="top" wrapText="1"/>
    </xf>
    <xf numFmtId="3" fontId="3" fillId="6" borderId="40" xfId="0" applyNumberFormat="1" applyFont="1" applyFill="1" applyBorder="1" applyAlignment="1">
      <alignment horizontal="center" vertical="top" wrapText="1"/>
    </xf>
    <xf numFmtId="2" fontId="6" fillId="6" borderId="38" xfId="0" applyNumberFormat="1" applyFont="1" applyFill="1" applyBorder="1" applyAlignment="1">
      <alignment horizontal="center" wrapText="1"/>
    </xf>
    <xf numFmtId="3" fontId="6" fillId="3" borderId="42" xfId="0" applyNumberFormat="1" applyFont="1" applyFill="1" applyBorder="1" applyAlignment="1">
      <alignment horizontal="center" wrapText="1"/>
    </xf>
    <xf numFmtId="0" fontId="5" fillId="0" borderId="23" xfId="0" applyFont="1" applyBorder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4" fontId="3" fillId="6" borderId="38" xfId="0" applyNumberFormat="1" applyFont="1" applyFill="1" applyBorder="1" applyAlignment="1">
      <alignment horizontal="center" vertical="top" wrapText="1"/>
    </xf>
    <xf numFmtId="0" fontId="10" fillId="0" borderId="0" xfId="1" applyBorder="1" applyAlignment="1" applyProtection="1"/>
    <xf numFmtId="0" fontId="28" fillId="0" borderId="0" xfId="0" applyFont="1" applyAlignment="1">
      <alignment vertical="center"/>
    </xf>
    <xf numFmtId="0" fontId="0" fillId="0" borderId="0" xfId="0" applyAlignment="1">
      <alignment horizontal="center"/>
    </xf>
    <xf numFmtId="9" fontId="3" fillId="3" borderId="25" xfId="0" applyNumberFormat="1" applyFont="1" applyFill="1" applyBorder="1" applyAlignment="1">
      <alignment horizontal="center" wrapText="1"/>
    </xf>
    <xf numFmtId="9" fontId="3" fillId="6" borderId="25" xfId="0" applyNumberFormat="1" applyFont="1" applyFill="1" applyBorder="1" applyAlignment="1">
      <alignment horizontal="center" wrapText="1"/>
    </xf>
    <xf numFmtId="0" fontId="3" fillId="6" borderId="37" xfId="0" applyFont="1" applyFill="1" applyBorder="1" applyAlignment="1">
      <alignment horizontal="center" vertical="top" wrapText="1"/>
    </xf>
    <xf numFmtId="1" fontId="3" fillId="6" borderId="37" xfId="0" applyNumberFormat="1" applyFont="1" applyFill="1" applyBorder="1" applyAlignment="1">
      <alignment horizontal="center" wrapText="1"/>
    </xf>
    <xf numFmtId="9" fontId="3" fillId="3" borderId="40" xfId="0" applyNumberFormat="1" applyFont="1" applyFill="1" applyBorder="1" applyAlignment="1">
      <alignment horizontal="center" wrapText="1"/>
    </xf>
    <xf numFmtId="1" fontId="6" fillId="3" borderId="44" xfId="0" applyNumberFormat="1" applyFont="1" applyFill="1" applyBorder="1" applyAlignment="1">
      <alignment horizontal="center" vertical="center" wrapText="1"/>
    </xf>
    <xf numFmtId="0" fontId="0" fillId="0" borderId="44" xfId="0" applyBorder="1"/>
    <xf numFmtId="0" fontId="0" fillId="0" borderId="44" xfId="0" applyBorder="1" applyAlignment="1">
      <alignment horizontal="center" wrapText="1"/>
    </xf>
    <xf numFmtId="0" fontId="0" fillId="0" borderId="45" xfId="0" applyBorder="1"/>
    <xf numFmtId="1" fontId="6" fillId="3" borderId="38" xfId="0" applyNumberFormat="1" applyFont="1" applyFill="1" applyBorder="1" applyAlignment="1">
      <alignment horizontal="center" wrapText="1"/>
    </xf>
    <xf numFmtId="1" fontId="6" fillId="6" borderId="38" xfId="0" applyNumberFormat="1" applyFont="1" applyFill="1" applyBorder="1" applyAlignment="1">
      <alignment horizontal="center" wrapText="1"/>
    </xf>
    <xf numFmtId="1" fontId="3" fillId="6" borderId="38" xfId="0" applyNumberFormat="1" applyFont="1" applyFill="1" applyBorder="1" applyAlignment="1">
      <alignment horizont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wrapText="1"/>
    </xf>
    <xf numFmtId="0" fontId="3" fillId="4" borderId="48" xfId="0" applyFont="1" applyFill="1" applyBorder="1" applyAlignment="1">
      <alignment horizontal="center" wrapText="1"/>
    </xf>
    <xf numFmtId="9" fontId="3" fillId="6" borderId="40" xfId="0" applyNumberFormat="1" applyFont="1" applyFill="1" applyBorder="1" applyAlignment="1">
      <alignment horizontal="center" wrapText="1"/>
    </xf>
    <xf numFmtId="9" fontId="6" fillId="0" borderId="41" xfId="0" applyNumberFormat="1" applyFont="1" applyBorder="1" applyAlignment="1">
      <alignment horizont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8" fillId="0" borderId="0" xfId="0" quotePrefix="1" applyFont="1" applyAlignment="1">
      <alignment vertical="top" wrapText="1"/>
    </xf>
    <xf numFmtId="0" fontId="6" fillId="0" borderId="0" xfId="0" applyFont="1" applyAlignment="1">
      <alignment horizontal="center" wrapText="1"/>
    </xf>
    <xf numFmtId="0" fontId="5" fillId="0" borderId="27" xfId="0" applyFont="1" applyBorder="1" applyAlignment="1">
      <alignment horizontal="left" vertical="center" wrapText="1"/>
    </xf>
    <xf numFmtId="0" fontId="0" fillId="0" borderId="28" xfId="0" applyBorder="1"/>
    <xf numFmtId="0" fontId="0" fillId="0" borderId="29" xfId="0" applyBorder="1"/>
    <xf numFmtId="0" fontId="0" fillId="0" borderId="52" xfId="0" applyBorder="1" applyAlignment="1">
      <alignment horizontal="center" wrapText="1"/>
    </xf>
    <xf numFmtId="0" fontId="0" fillId="0" borderId="53" xfId="0" applyBorder="1"/>
    <xf numFmtId="0" fontId="6" fillId="7" borderId="38" xfId="0" applyFont="1" applyFill="1" applyBorder="1" applyAlignment="1">
      <alignment horizontal="center" wrapText="1"/>
    </xf>
    <xf numFmtId="0" fontId="6" fillId="3" borderId="38" xfId="0" applyFont="1" applyFill="1" applyBorder="1" applyAlignment="1">
      <alignment horizontal="center" wrapText="1"/>
    </xf>
    <xf numFmtId="0" fontId="15" fillId="0" borderId="0" xfId="0" applyFont="1" applyAlignment="1">
      <alignment horizontal="center" vertical="top" wrapText="1"/>
    </xf>
    <xf numFmtId="0" fontId="10" fillId="0" borderId="0" xfId="1" quotePrefix="1" applyAlignment="1" applyProtection="1">
      <alignment wrapText="1"/>
    </xf>
    <xf numFmtId="0" fontId="15" fillId="0" borderId="54" xfId="0" applyFont="1" applyBorder="1"/>
    <xf numFmtId="0" fontId="36" fillId="0" borderId="0" xfId="0" applyFont="1" applyAlignment="1">
      <alignment vertical="top" wrapText="1"/>
    </xf>
    <xf numFmtId="0" fontId="28" fillId="0" borderId="51" xfId="0" applyFont="1" applyBorder="1" applyAlignment="1">
      <alignment horizontal="center" vertical="center" wrapText="1"/>
    </xf>
    <xf numFmtId="9" fontId="3" fillId="3" borderId="42" xfId="0" applyNumberFormat="1" applyFont="1" applyFill="1" applyBorder="1" applyAlignment="1">
      <alignment horizontal="center" wrapText="1"/>
    </xf>
    <xf numFmtId="0" fontId="3" fillId="11" borderId="0" xfId="0" applyFont="1" applyFill="1" applyAlignment="1">
      <alignment horizontal="center" wrapText="1"/>
    </xf>
    <xf numFmtId="0" fontId="3" fillId="4" borderId="0" xfId="0" applyFont="1" applyFill="1" applyAlignment="1">
      <alignment horizontal="center" wrapText="1"/>
    </xf>
    <xf numFmtId="0" fontId="3" fillId="9" borderId="0" xfId="0" applyFont="1" applyFill="1" applyAlignment="1">
      <alignment horizontal="center" vertical="top" wrapText="1"/>
    </xf>
    <xf numFmtId="0" fontId="18" fillId="0" borderId="13" xfId="0" applyFont="1" applyBorder="1" applyAlignment="1">
      <alignment horizontal="left" vertical="center" wrapText="1"/>
    </xf>
    <xf numFmtId="0" fontId="18" fillId="0" borderId="6" xfId="0" applyFont="1" applyBorder="1"/>
    <xf numFmtId="0" fontId="3" fillId="0" borderId="6" xfId="0" applyFont="1" applyBorder="1" applyAlignment="1">
      <alignment horizontal="center" vertical="top" wrapText="1"/>
    </xf>
    <xf numFmtId="0" fontId="15" fillId="0" borderId="6" xfId="0" applyFont="1" applyBorder="1"/>
    <xf numFmtId="0" fontId="18" fillId="0" borderId="7" xfId="0" applyFont="1" applyBorder="1" applyAlignment="1">
      <alignment horizontal="left" vertical="center" wrapText="1"/>
    </xf>
    <xf numFmtId="9" fontId="6" fillId="0" borderId="49" xfId="0" applyNumberFormat="1" applyFont="1" applyBorder="1" applyAlignment="1">
      <alignment horizontal="center" wrapText="1"/>
    </xf>
    <xf numFmtId="14" fontId="3" fillId="12" borderId="33" xfId="0" applyNumberFormat="1" applyFont="1" applyFill="1" applyBorder="1" applyAlignment="1">
      <alignment horizontal="center" wrapText="1"/>
    </xf>
    <xf numFmtId="0" fontId="24" fillId="12" borderId="33" xfId="0" applyFont="1" applyFill="1" applyBorder="1" applyAlignment="1">
      <alignment horizontal="center" wrapText="1"/>
    </xf>
    <xf numFmtId="14" fontId="3" fillId="12" borderId="7" xfId="0" applyNumberFormat="1" applyFont="1" applyFill="1" applyBorder="1" applyAlignment="1">
      <alignment horizontal="center" wrapText="1"/>
    </xf>
    <xf numFmtId="0" fontId="24" fillId="12" borderId="7" xfId="0" applyFont="1" applyFill="1" applyBorder="1" applyAlignment="1">
      <alignment horizontal="center" wrapText="1"/>
    </xf>
    <xf numFmtId="4" fontId="24" fillId="12" borderId="7" xfId="0" applyNumberFormat="1" applyFont="1" applyFill="1" applyBorder="1" applyAlignment="1">
      <alignment horizontal="center" wrapText="1"/>
    </xf>
    <xf numFmtId="14" fontId="3" fillId="12" borderId="37" xfId="0" applyNumberFormat="1" applyFont="1" applyFill="1" applyBorder="1" applyAlignment="1">
      <alignment horizontal="center" wrapText="1"/>
    </xf>
    <xf numFmtId="4" fontId="24" fillId="12" borderId="37" xfId="0" applyNumberFormat="1" applyFont="1" applyFill="1" applyBorder="1" applyAlignment="1">
      <alignment horizontal="center" wrapText="1"/>
    </xf>
    <xf numFmtId="0" fontId="3" fillId="13" borderId="7" xfId="0" applyFont="1" applyFill="1" applyBorder="1" applyAlignment="1">
      <alignment horizontal="center" wrapText="1"/>
    </xf>
    <xf numFmtId="0" fontId="3" fillId="13" borderId="37" xfId="0" applyFont="1" applyFill="1" applyBorder="1" applyAlignment="1">
      <alignment horizontal="center" wrapText="1"/>
    </xf>
    <xf numFmtId="3" fontId="24" fillId="12" borderId="7" xfId="0" applyNumberFormat="1" applyFont="1" applyFill="1" applyBorder="1" applyAlignment="1">
      <alignment horizontal="center" wrapText="1"/>
    </xf>
    <xf numFmtId="3" fontId="24" fillId="12" borderId="37" xfId="0" applyNumberFormat="1" applyFont="1" applyFill="1" applyBorder="1" applyAlignment="1">
      <alignment horizontal="center" wrapText="1"/>
    </xf>
    <xf numFmtId="3" fontId="3" fillId="11" borderId="7" xfId="0" applyNumberFormat="1" applyFont="1" applyFill="1" applyBorder="1" applyAlignment="1">
      <alignment horizontal="center" wrapText="1"/>
    </xf>
    <xf numFmtId="3" fontId="3" fillId="11" borderId="37" xfId="0" applyNumberFormat="1" applyFont="1" applyFill="1" applyBorder="1" applyAlignment="1">
      <alignment horizontal="center" wrapText="1"/>
    </xf>
    <xf numFmtId="3" fontId="3" fillId="4" borderId="7" xfId="0" applyNumberFormat="1" applyFont="1" applyFill="1" applyBorder="1" applyAlignment="1">
      <alignment horizontal="center" wrapText="1"/>
    </xf>
    <xf numFmtId="3" fontId="3" fillId="4" borderId="37" xfId="0" applyNumberFormat="1" applyFont="1" applyFill="1" applyBorder="1" applyAlignment="1">
      <alignment horizontal="center" wrapText="1"/>
    </xf>
    <xf numFmtId="4" fontId="6" fillId="3" borderId="38" xfId="0" applyNumberFormat="1" applyFont="1" applyFill="1" applyBorder="1" applyAlignment="1">
      <alignment horizont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0" fillId="0" borderId="47" xfId="0" applyBorder="1"/>
    <xf numFmtId="3" fontId="3" fillId="13" borderId="7" xfId="0" applyNumberFormat="1" applyFont="1" applyFill="1" applyBorder="1" applyAlignment="1">
      <alignment horizontal="center" wrapText="1"/>
    </xf>
    <xf numFmtId="0" fontId="15" fillId="0" borderId="31" xfId="0" applyFont="1" applyBorder="1"/>
    <xf numFmtId="0" fontId="15" fillId="0" borderId="50" xfId="0" applyFont="1" applyBorder="1"/>
    <xf numFmtId="0" fontId="0" fillId="8" borderId="56" xfId="0" applyFill="1" applyBorder="1" applyAlignment="1">
      <alignment horizontal="center"/>
    </xf>
    <xf numFmtId="0" fontId="0" fillId="8" borderId="11" xfId="0" applyFill="1" applyBorder="1" applyAlignment="1">
      <alignment horizontal="center"/>
    </xf>
    <xf numFmtId="0" fontId="0" fillId="8" borderId="0" xfId="0" applyFill="1" applyAlignment="1">
      <alignment horizontal="left"/>
    </xf>
    <xf numFmtId="9" fontId="6" fillId="0" borderId="57" xfId="0" applyNumberFormat="1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3" fontId="3" fillId="6" borderId="38" xfId="0" applyNumberFormat="1" applyFont="1" applyFill="1" applyBorder="1" applyAlignment="1">
      <alignment horizontal="center" vertical="top" wrapText="1"/>
    </xf>
    <xf numFmtId="0" fontId="5" fillId="0" borderId="39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14" fontId="3" fillId="12" borderId="28" xfId="0" applyNumberFormat="1" applyFont="1" applyFill="1" applyBorder="1" applyAlignment="1">
      <alignment horizontal="center" wrapText="1"/>
    </xf>
    <xf numFmtId="0" fontId="24" fillId="12" borderId="28" xfId="0" applyFont="1" applyFill="1" applyBorder="1" applyAlignment="1">
      <alignment horizontal="center" wrapText="1"/>
    </xf>
    <xf numFmtId="0" fontId="3" fillId="11" borderId="28" xfId="0" applyFont="1" applyFill="1" applyBorder="1" applyAlignment="1">
      <alignment horizontal="center" wrapText="1"/>
    </xf>
    <xf numFmtId="9" fontId="3" fillId="3" borderId="37" xfId="0" applyNumberFormat="1" applyFont="1" applyFill="1" applyBorder="1" applyAlignment="1">
      <alignment horizontal="center" wrapText="1"/>
    </xf>
    <xf numFmtId="0" fontId="3" fillId="14" borderId="33" xfId="0" applyFont="1" applyFill="1" applyBorder="1" applyAlignment="1">
      <alignment horizontal="center" wrapText="1"/>
    </xf>
    <xf numFmtId="3" fontId="3" fillId="14" borderId="7" xfId="0" applyNumberFormat="1" applyFont="1" applyFill="1" applyBorder="1" applyAlignment="1">
      <alignment horizontal="center" wrapText="1"/>
    </xf>
    <xf numFmtId="3" fontId="3" fillId="14" borderId="37" xfId="0" applyNumberFormat="1" applyFont="1" applyFill="1" applyBorder="1" applyAlignment="1">
      <alignment horizontal="center" wrapText="1"/>
    </xf>
    <xf numFmtId="3" fontId="3" fillId="11" borderId="24" xfId="0" applyNumberFormat="1" applyFont="1" applyFill="1" applyBorder="1" applyAlignment="1">
      <alignment horizontal="center" wrapText="1"/>
    </xf>
    <xf numFmtId="0" fontId="3" fillId="11" borderId="36" xfId="0" applyFont="1" applyFill="1" applyBorder="1" applyAlignment="1">
      <alignment horizont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3" fontId="3" fillId="11" borderId="39" xfId="0" applyNumberFormat="1" applyFont="1" applyFill="1" applyBorder="1" applyAlignment="1">
      <alignment horizontal="center" wrapText="1"/>
    </xf>
    <xf numFmtId="0" fontId="0" fillId="0" borderId="35" xfId="0" applyBorder="1" applyAlignment="1">
      <alignment wrapText="1"/>
    </xf>
    <xf numFmtId="3" fontId="3" fillId="11" borderId="11" xfId="0" applyNumberFormat="1" applyFont="1" applyFill="1" applyBorder="1" applyAlignment="1">
      <alignment horizontal="center" wrapText="1"/>
    </xf>
    <xf numFmtId="3" fontId="3" fillId="11" borderId="33" xfId="0" applyNumberFormat="1" applyFont="1" applyFill="1" applyBorder="1" applyAlignment="1">
      <alignment horizontal="center" wrapText="1"/>
    </xf>
    <xf numFmtId="3" fontId="3" fillId="11" borderId="31" xfId="0" applyNumberFormat="1" applyFont="1" applyFill="1" applyBorder="1" applyAlignment="1">
      <alignment horizontal="center" wrapText="1"/>
    </xf>
    <xf numFmtId="3" fontId="3" fillId="11" borderId="50" xfId="0" applyNumberFormat="1" applyFont="1" applyFill="1" applyBorder="1" applyAlignment="1">
      <alignment horizontal="center" wrapText="1"/>
    </xf>
    <xf numFmtId="0" fontId="6" fillId="6" borderId="38" xfId="0" applyFont="1" applyFill="1" applyBorder="1" applyAlignment="1">
      <alignment horizontal="center" wrapText="1"/>
    </xf>
    <xf numFmtId="0" fontId="6" fillId="6" borderId="49" xfId="0" applyFont="1" applyFill="1" applyBorder="1" applyAlignment="1">
      <alignment horizontal="center" wrapText="1"/>
    </xf>
    <xf numFmtId="4" fontId="6" fillId="6" borderId="38" xfId="0" applyNumberFormat="1" applyFont="1" applyFill="1" applyBorder="1" applyAlignment="1">
      <alignment horizontal="center" wrapText="1"/>
    </xf>
    <xf numFmtId="0" fontId="3" fillId="12" borderId="28" xfId="0" applyFont="1" applyFill="1" applyBorder="1" applyAlignment="1">
      <alignment horizontal="center" wrapText="1"/>
    </xf>
    <xf numFmtId="3" fontId="3" fillId="12" borderId="7" xfId="0" applyNumberFormat="1" applyFont="1" applyFill="1" applyBorder="1" applyAlignment="1">
      <alignment horizontal="center" wrapText="1"/>
    </xf>
    <xf numFmtId="3" fontId="3" fillId="12" borderId="37" xfId="0" applyNumberFormat="1" applyFont="1" applyFill="1" applyBorder="1" applyAlignment="1">
      <alignment horizontal="center" wrapText="1"/>
    </xf>
    <xf numFmtId="0" fontId="6" fillId="0" borderId="35" xfId="0" applyFont="1" applyBorder="1" applyAlignment="1">
      <alignment horizontal="center" vertical="top" wrapText="1"/>
    </xf>
    <xf numFmtId="0" fontId="6" fillId="0" borderId="44" xfId="0" applyFont="1" applyBorder="1" applyAlignment="1">
      <alignment horizontal="center" wrapText="1"/>
    </xf>
    <xf numFmtId="0" fontId="25" fillId="7" borderId="44" xfId="0" applyFont="1" applyFill="1" applyBorder="1" applyAlignment="1">
      <alignment horizontal="center" wrapText="1"/>
    </xf>
    <xf numFmtId="0" fontId="6" fillId="6" borderId="44" xfId="0" applyFont="1" applyFill="1" applyBorder="1" applyAlignment="1">
      <alignment horizontal="center" wrapText="1"/>
    </xf>
    <xf numFmtId="3" fontId="6" fillId="6" borderId="44" xfId="0" applyNumberFormat="1" applyFont="1" applyFill="1" applyBorder="1" applyAlignment="1">
      <alignment horizontal="center" wrapText="1"/>
    </xf>
    <xf numFmtId="9" fontId="3" fillId="6" borderId="44" xfId="0" applyNumberFormat="1" applyFont="1" applyFill="1" applyBorder="1" applyAlignment="1">
      <alignment horizontal="center" wrapText="1"/>
    </xf>
    <xf numFmtId="9" fontId="6" fillId="0" borderId="44" xfId="0" applyNumberFormat="1" applyFont="1" applyBorder="1" applyAlignment="1">
      <alignment horizontal="center" wrapText="1"/>
    </xf>
    <xf numFmtId="9" fontId="3" fillId="3" borderId="45" xfId="0" applyNumberFormat="1" applyFont="1" applyFill="1" applyBorder="1" applyAlignment="1">
      <alignment horizontal="center" wrapText="1"/>
    </xf>
    <xf numFmtId="0" fontId="3" fillId="12" borderId="7" xfId="0" applyFont="1" applyFill="1" applyBorder="1" applyAlignment="1">
      <alignment horizontal="center" wrapText="1"/>
    </xf>
    <xf numFmtId="0" fontId="3" fillId="0" borderId="21" xfId="0" applyFont="1" applyBorder="1" applyAlignment="1">
      <alignment horizontal="left" vertical="top" wrapText="1"/>
    </xf>
    <xf numFmtId="14" fontId="3" fillId="12" borderId="22" xfId="0" applyNumberFormat="1" applyFont="1" applyFill="1" applyBorder="1" applyAlignment="1">
      <alignment horizontal="center" wrapText="1"/>
    </xf>
    <xf numFmtId="4" fontId="24" fillId="12" borderId="22" xfId="0" applyNumberFormat="1" applyFont="1" applyFill="1" applyBorder="1" applyAlignment="1">
      <alignment horizontal="center" wrapText="1"/>
    </xf>
    <xf numFmtId="0" fontId="3" fillId="13" borderId="22" xfId="0" applyFont="1" applyFill="1" applyBorder="1" applyAlignment="1">
      <alignment horizontal="center" wrapText="1"/>
    </xf>
    <xf numFmtId="0" fontId="3" fillId="6" borderId="22" xfId="0" applyFont="1" applyFill="1" applyBorder="1" applyAlignment="1">
      <alignment horizontal="center" vertical="top" wrapText="1"/>
    </xf>
    <xf numFmtId="9" fontId="3" fillId="6" borderId="22" xfId="0" applyNumberFormat="1" applyFont="1" applyFill="1" applyBorder="1" applyAlignment="1">
      <alignment horizontal="center" wrapText="1"/>
    </xf>
    <xf numFmtId="0" fontId="3" fillId="12" borderId="22" xfId="0" applyFont="1" applyFill="1" applyBorder="1" applyAlignment="1">
      <alignment horizontal="center" wrapText="1"/>
    </xf>
    <xf numFmtId="3" fontId="3" fillId="11" borderId="22" xfId="0" applyNumberFormat="1" applyFont="1" applyFill="1" applyBorder="1" applyAlignment="1">
      <alignment horizontal="center" wrapText="1"/>
    </xf>
    <xf numFmtId="3" fontId="3" fillId="13" borderId="22" xfId="0" applyNumberFormat="1" applyFont="1" applyFill="1" applyBorder="1" applyAlignment="1">
      <alignment horizontal="center" wrapText="1"/>
    </xf>
    <xf numFmtId="3" fontId="3" fillId="6" borderId="22" xfId="0" applyNumberFormat="1" applyFont="1" applyFill="1" applyBorder="1" applyAlignment="1">
      <alignment horizontal="center" wrapText="1"/>
    </xf>
    <xf numFmtId="9" fontId="3" fillId="3" borderId="23" xfId="0" applyNumberFormat="1" applyFont="1" applyFill="1" applyBorder="1" applyAlignment="1">
      <alignment horizontal="center" wrapText="1"/>
    </xf>
    <xf numFmtId="0" fontId="3" fillId="12" borderId="33" xfId="0" applyFont="1" applyFill="1" applyBorder="1" applyAlignment="1">
      <alignment horizontal="center" wrapText="1"/>
    </xf>
    <xf numFmtId="0" fontId="0" fillId="0" borderId="10" xfId="0" applyBorder="1"/>
    <xf numFmtId="4" fontId="3" fillId="12" borderId="7" xfId="0" applyNumberFormat="1" applyFont="1" applyFill="1" applyBorder="1" applyAlignment="1">
      <alignment horizontal="center" wrapText="1"/>
    </xf>
    <xf numFmtId="4" fontId="3" fillId="12" borderId="37" xfId="0" applyNumberFormat="1" applyFont="1" applyFill="1" applyBorder="1" applyAlignment="1">
      <alignment horizontal="center" wrapText="1"/>
    </xf>
    <xf numFmtId="0" fontId="38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5" xfId="0" applyFont="1" applyBorder="1" applyAlignment="1">
      <alignment horizontal="left" wrapText="1"/>
    </xf>
    <xf numFmtId="0" fontId="3" fillId="0" borderId="17" xfId="0" applyFont="1" applyBorder="1" applyAlignment="1">
      <alignment horizontal="left" wrapText="1"/>
    </xf>
    <xf numFmtId="0" fontId="11" fillId="0" borderId="13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21" fillId="0" borderId="18" xfId="0" applyFont="1" applyBorder="1" applyAlignment="1">
      <alignment horizontal="center"/>
    </xf>
    <xf numFmtId="0" fontId="22" fillId="0" borderId="19" xfId="0" applyFont="1" applyBorder="1" applyAlignment="1">
      <alignment horizontal="center"/>
    </xf>
    <xf numFmtId="0" fontId="10" fillId="0" borderId="0" xfId="1" quotePrefix="1" applyAlignment="1" applyProtection="1">
      <alignment horizontal="left" wrapText="1"/>
    </xf>
    <xf numFmtId="0" fontId="3" fillId="0" borderId="1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2" borderId="27" xfId="0" applyFont="1" applyFill="1" applyBorder="1" applyAlignment="1">
      <alignment wrapText="1"/>
    </xf>
    <xf numFmtId="0" fontId="3" fillId="2" borderId="46" xfId="0" applyFont="1" applyFill="1" applyBorder="1" applyAlignment="1">
      <alignment wrapText="1"/>
    </xf>
    <xf numFmtId="0" fontId="3" fillId="5" borderId="27" xfId="0" applyFont="1" applyFill="1" applyBorder="1" applyAlignment="1">
      <alignment horizontal="center" wrapText="1"/>
    </xf>
    <xf numFmtId="0" fontId="3" fillId="5" borderId="28" xfId="0" applyFont="1" applyFill="1" applyBorder="1" applyAlignment="1">
      <alignment horizontal="center" wrapText="1"/>
    </xf>
    <xf numFmtId="0" fontId="3" fillId="5" borderId="29" xfId="0" applyFont="1" applyFill="1" applyBorder="1" applyAlignment="1">
      <alignment horizontal="center" wrapText="1"/>
    </xf>
    <xf numFmtId="0" fontId="3" fillId="2" borderId="24" xfId="0" applyFont="1" applyFill="1" applyBorder="1" applyAlignment="1">
      <alignment wrapText="1"/>
    </xf>
    <xf numFmtId="0" fontId="3" fillId="2" borderId="43" xfId="0" applyFont="1" applyFill="1" applyBorder="1" applyAlignment="1">
      <alignment wrapText="1"/>
    </xf>
    <xf numFmtId="0" fontId="3" fillId="5" borderId="24" xfId="0" applyFont="1" applyFill="1" applyBorder="1" applyAlignment="1">
      <alignment horizontal="center" wrapText="1"/>
    </xf>
    <xf numFmtId="0" fontId="3" fillId="5" borderId="7" xfId="0" applyFont="1" applyFill="1" applyBorder="1" applyAlignment="1">
      <alignment horizontal="center" wrapText="1"/>
    </xf>
    <xf numFmtId="0" fontId="3" fillId="5" borderId="25" xfId="0" applyFont="1" applyFill="1" applyBorder="1" applyAlignment="1">
      <alignment horizontal="center" wrapText="1"/>
    </xf>
    <xf numFmtId="0" fontId="8" fillId="0" borderId="43" xfId="0" quotePrefix="1" applyFont="1" applyBorder="1" applyAlignment="1">
      <alignment horizontal="left" wrapText="1"/>
    </xf>
    <xf numFmtId="0" fontId="8" fillId="0" borderId="26" xfId="0" applyFont="1" applyBorder="1" applyAlignment="1">
      <alignment horizontal="left" wrapText="1"/>
    </xf>
    <xf numFmtId="0" fontId="0" fillId="0" borderId="26" xfId="0" applyBorder="1"/>
    <xf numFmtId="0" fontId="0" fillId="0" borderId="31" xfId="0" applyBorder="1"/>
    <xf numFmtId="0" fontId="36" fillId="0" borderId="43" xfId="0" applyFont="1" applyBorder="1" applyAlignment="1">
      <alignment horizontal="left" vertical="top" wrapText="1"/>
    </xf>
    <xf numFmtId="0" fontId="36" fillId="0" borderId="26" xfId="0" applyFont="1" applyBorder="1" applyAlignment="1">
      <alignment horizontal="left" vertical="top" wrapText="1"/>
    </xf>
    <xf numFmtId="0" fontId="36" fillId="0" borderId="31" xfId="0" applyFont="1" applyBorder="1" applyAlignment="1">
      <alignment horizontal="left" vertical="top" wrapText="1"/>
    </xf>
    <xf numFmtId="0" fontId="3" fillId="5" borderId="21" xfId="0" applyFont="1" applyFill="1" applyBorder="1" applyAlignment="1">
      <alignment horizontal="center" wrapText="1"/>
    </xf>
    <xf numFmtId="0" fontId="3" fillId="5" borderId="22" xfId="0" applyFont="1" applyFill="1" applyBorder="1" applyAlignment="1">
      <alignment horizontal="center" wrapText="1"/>
    </xf>
    <xf numFmtId="0" fontId="3" fillId="5" borderId="23" xfId="0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left" wrapText="1"/>
    </xf>
    <xf numFmtId="0" fontId="3" fillId="2" borderId="43" xfId="0" applyFont="1" applyFill="1" applyBorder="1" applyAlignment="1">
      <alignment horizontal="left" wrapText="1"/>
    </xf>
    <xf numFmtId="0" fontId="0" fillId="0" borderId="7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6" fillId="0" borderId="35" xfId="0" applyFont="1" applyBorder="1" applyAlignment="1">
      <alignment horizontal="center" wrapText="1"/>
    </xf>
    <xf numFmtId="0" fontId="0" fillId="0" borderId="44" xfId="0" applyBorder="1" applyAlignment="1">
      <alignment horizontal="center" wrapText="1"/>
    </xf>
    <xf numFmtId="0" fontId="0" fillId="0" borderId="52" xfId="0" applyBorder="1" applyAlignment="1">
      <alignment horizontal="center" wrapText="1"/>
    </xf>
    <xf numFmtId="0" fontId="8" fillId="0" borderId="43" xfId="0" quotePrefix="1" applyFont="1" applyBorder="1" applyAlignment="1">
      <alignment vertical="top" wrapText="1"/>
    </xf>
    <xf numFmtId="0" fontId="8" fillId="0" borderId="26" xfId="0" applyFont="1" applyBorder="1" applyAlignment="1">
      <alignment vertical="top" wrapText="1"/>
    </xf>
    <xf numFmtId="0" fontId="3" fillId="2" borderId="5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17" xfId="0" applyFont="1" applyFill="1" applyBorder="1" applyAlignment="1">
      <alignment horizontal="left"/>
    </xf>
    <xf numFmtId="0" fontId="15" fillId="0" borderId="43" xfId="0" applyFont="1" applyBorder="1" applyAlignment="1">
      <alignment horizontal="center" vertical="top" wrapText="1"/>
    </xf>
    <xf numFmtId="0" fontId="15" fillId="0" borderId="26" xfId="0" applyFont="1" applyBorder="1" applyAlignment="1">
      <alignment horizontal="center" vertical="top" wrapText="1"/>
    </xf>
    <xf numFmtId="0" fontId="15" fillId="0" borderId="31" xfId="0" applyFont="1" applyBorder="1" applyAlignment="1">
      <alignment horizontal="center" vertical="top" wrapText="1"/>
    </xf>
    <xf numFmtId="0" fontId="8" fillId="0" borderId="43" xfId="0" quotePrefix="1" applyFont="1" applyBorder="1" applyAlignment="1">
      <alignment horizontal="left" vertical="top" wrapText="1"/>
    </xf>
    <xf numFmtId="0" fontId="8" fillId="0" borderId="26" xfId="0" quotePrefix="1" applyFont="1" applyBorder="1" applyAlignment="1">
      <alignment horizontal="left" vertical="top" wrapText="1"/>
    </xf>
    <xf numFmtId="0" fontId="8" fillId="0" borderId="31" xfId="0" quotePrefix="1" applyFont="1" applyBorder="1" applyAlignment="1">
      <alignment horizontal="left" vertical="top" wrapText="1"/>
    </xf>
    <xf numFmtId="0" fontId="8" fillId="0" borderId="26" xfId="0" quotePrefix="1" applyFont="1" applyBorder="1" applyAlignment="1">
      <alignment horizontal="left" wrapText="1"/>
    </xf>
    <xf numFmtId="0" fontId="8" fillId="0" borderId="31" xfId="0" quotePrefix="1" applyFont="1" applyBorder="1" applyAlignment="1">
      <alignment horizontal="left" wrapText="1"/>
    </xf>
    <xf numFmtId="0" fontId="23" fillId="0" borderId="5" xfId="0" applyFont="1" applyBorder="1" applyAlignment="1">
      <alignment horizontal="left" vertical="top"/>
    </xf>
    <xf numFmtId="0" fontId="23" fillId="0" borderId="0" xfId="0" applyFont="1" applyAlignment="1">
      <alignment horizontal="left" vertical="top"/>
    </xf>
    <xf numFmtId="0" fontId="23" fillId="0" borderId="17" xfId="0" applyFont="1" applyBorder="1" applyAlignment="1">
      <alignment horizontal="left" vertical="top"/>
    </xf>
    <xf numFmtId="0" fontId="23" fillId="0" borderId="13" xfId="0" applyFont="1" applyBorder="1" applyAlignment="1">
      <alignment horizontal="left" vertical="top"/>
    </xf>
    <xf numFmtId="0" fontId="23" fillId="0" borderId="6" xfId="0" applyFont="1" applyBorder="1" applyAlignment="1">
      <alignment horizontal="left" vertical="top"/>
    </xf>
    <xf numFmtId="0" fontId="23" fillId="0" borderId="2" xfId="0" applyFont="1" applyBorder="1" applyAlignment="1">
      <alignment horizontal="left" vertical="top"/>
    </xf>
    <xf numFmtId="0" fontId="3" fillId="5" borderId="55" xfId="0" applyFont="1" applyFill="1" applyBorder="1" applyAlignment="1">
      <alignment horizontal="center" wrapText="1"/>
    </xf>
    <xf numFmtId="0" fontId="3" fillId="5" borderId="50" xfId="0" applyFont="1" applyFill="1" applyBorder="1" applyAlignment="1">
      <alignment horizontal="center" wrapText="1"/>
    </xf>
    <xf numFmtId="0" fontId="3" fillId="5" borderId="0" xfId="0" applyFont="1" applyFill="1" applyAlignment="1">
      <alignment horizontal="center" wrapText="1"/>
    </xf>
    <xf numFmtId="0" fontId="3" fillId="5" borderId="9" xfId="0" applyFont="1" applyFill="1" applyBorder="1" applyAlignment="1">
      <alignment horizontal="center" wrapText="1"/>
    </xf>
    <xf numFmtId="0" fontId="3" fillId="5" borderId="0" xfId="0" applyFont="1" applyFill="1" applyAlignment="1">
      <alignment horizontal="left" wrapText="1"/>
    </xf>
    <xf numFmtId="0" fontId="3" fillId="5" borderId="9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28" fillId="0" borderId="14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36" fillId="0" borderId="43" xfId="0" applyFont="1" applyBorder="1" applyAlignment="1">
      <alignment vertical="top" wrapText="1"/>
    </xf>
    <xf numFmtId="0" fontId="36" fillId="0" borderId="26" xfId="0" applyFont="1" applyBorder="1" applyAlignment="1">
      <alignment vertical="top" wrapText="1"/>
    </xf>
    <xf numFmtId="0" fontId="36" fillId="0" borderId="31" xfId="0" applyFont="1" applyBorder="1" applyAlignment="1">
      <alignment vertical="top" wrapText="1"/>
    </xf>
    <xf numFmtId="0" fontId="28" fillId="0" borderId="18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0" fontId="0" fillId="8" borderId="5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43" xfId="0" quotePrefix="1" applyFont="1" applyBorder="1" applyAlignment="1">
      <alignment horizontal="center" wrapText="1"/>
    </xf>
    <xf numFmtId="0" fontId="8" fillId="0" borderId="26" xfId="0" quotePrefix="1" applyFont="1" applyBorder="1" applyAlignment="1">
      <alignment horizontal="center" wrapText="1"/>
    </xf>
    <xf numFmtId="0" fontId="8" fillId="0" borderId="31" xfId="0" quotePrefix="1" applyFont="1" applyBorder="1" applyAlignment="1">
      <alignment horizontal="center" wrapText="1"/>
    </xf>
    <xf numFmtId="0" fontId="8" fillId="0" borderId="43" xfId="0" quotePrefix="1" applyFont="1" applyBorder="1" applyAlignment="1">
      <alignment horizontal="center" vertical="top" wrapText="1"/>
    </xf>
    <xf numFmtId="0" fontId="8" fillId="0" borderId="26" xfId="0" quotePrefix="1" applyFont="1" applyBorder="1" applyAlignment="1">
      <alignment horizontal="center" vertical="top" wrapText="1"/>
    </xf>
    <xf numFmtId="0" fontId="8" fillId="0" borderId="31" xfId="0" quotePrefix="1" applyFont="1" applyBorder="1" applyAlignment="1">
      <alignment horizontal="center" vertical="top" wrapText="1"/>
    </xf>
    <xf numFmtId="0" fontId="8" fillId="0" borderId="7" xfId="0" applyFont="1" applyBorder="1" applyAlignment="1">
      <alignment vertical="top" wrapText="1"/>
    </xf>
    <xf numFmtId="0" fontId="0" fillId="0" borderId="7" xfId="0" applyBorder="1"/>
    <xf numFmtId="0" fontId="0" fillId="0" borderId="7" xfId="0" applyBorder="1" applyAlignment="1">
      <alignment vertical="top"/>
    </xf>
    <xf numFmtId="0" fontId="6" fillId="0" borderId="0" xfId="0" applyFont="1" applyAlignment="1">
      <alignment horizontal="center" wrapText="1"/>
    </xf>
    <xf numFmtId="0" fontId="9" fillId="2" borderId="3" xfId="0" applyFont="1" applyFill="1" applyBorder="1" applyAlignment="1">
      <alignment horizontal="center" vertical="top" wrapText="1"/>
    </xf>
    <xf numFmtId="0" fontId="9" fillId="2" borderId="14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 wrapText="1"/>
    </xf>
    <xf numFmtId="0" fontId="9" fillId="2" borderId="17" xfId="0" applyFont="1" applyFill="1" applyBorder="1" applyAlignment="1">
      <alignment horizontal="center" vertical="top" wrapText="1"/>
    </xf>
    <xf numFmtId="0" fontId="9" fillId="2" borderId="13" xfId="0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40" fillId="0" borderId="0" xfId="0" applyFont="1" applyAlignment="1">
      <alignment vertical="center"/>
    </xf>
  </cellXfs>
  <cellStyles count="2">
    <cellStyle name="Lien hypertexte" xfId="1" builtinId="8"/>
    <cellStyle name="Normal" xfId="0" builtinId="0"/>
  </cellStyles>
  <dxfs count="15"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8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8"/>
      </font>
      <fill>
        <patternFill>
          <bgColor indexed="10"/>
        </patternFill>
      </fill>
    </dxf>
    <dxf>
      <font>
        <b/>
        <i val="0"/>
        <condense val="0"/>
        <extend val="0"/>
        <color indexed="8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8"/>
      </font>
      <fill>
        <patternFill>
          <bgColor indexed="10"/>
        </patternFill>
      </fill>
    </dxf>
    <dxf>
      <font>
        <b/>
        <i val="0"/>
        <condense val="0"/>
        <extend val="0"/>
        <color indexed="8"/>
      </font>
      <fill>
        <patternFill>
          <bgColor indexed="10"/>
        </patternFill>
      </fill>
    </dxf>
    <dxf>
      <font>
        <b/>
        <i val="0"/>
        <condense val="0"/>
        <extend val="0"/>
        <color indexed="8"/>
      </font>
      <fill>
        <patternFill>
          <bgColor indexed="10"/>
        </patternFill>
      </fill>
    </dxf>
    <dxf>
      <font>
        <b/>
        <i val="0"/>
        <condense val="0"/>
        <extend val="0"/>
        <color indexed="8"/>
      </font>
      <fill>
        <patternFill>
          <bgColor indexed="10"/>
        </patternFill>
      </fill>
    </dxf>
    <dxf>
      <font>
        <color rgb="FFFF0000"/>
      </font>
    </dxf>
    <dxf>
      <font>
        <b/>
        <i val="0"/>
        <condense val="0"/>
        <extend val="0"/>
        <color indexed="8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FF99"/>
      <color rgb="FFCCFF99"/>
      <color rgb="FF66FF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33020</xdr:colOff>
      <xdr:row>2</xdr:row>
      <xdr:rowOff>31750</xdr:rowOff>
    </xdr:from>
    <xdr:to>
      <xdr:col>7</xdr:col>
      <xdr:colOff>470535</xdr:colOff>
      <xdr:row>26</xdr:row>
      <xdr:rowOff>23177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33020" y="546100"/>
          <a:ext cx="5771515" cy="3906202"/>
          <a:chOff x="1331640" y="2528900"/>
          <a:chExt cx="5940660" cy="4059744"/>
        </a:xfrm>
      </xdr:grpSpPr>
      <xdr:pic>
        <xdr:nvPicPr>
          <xdr:cNvPr id="3" name="Image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31640" y="2528900"/>
            <a:ext cx="5940660" cy="40597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ZoneTexte 7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147175" y="5679250"/>
            <a:ext cx="900100" cy="169277"/>
          </a:xfrm>
          <a:prstGeom prst="rect">
            <a:avLst/>
          </a:prstGeom>
          <a:solidFill>
            <a:schemeClr val="bg1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 lIns="0" tIns="0" rIns="0" bIns="0">
            <a:spAutoFit/>
          </a:bodyPr>
          <a:lstStyle>
            <a:defPPr>
              <a:defRPr lang="fr-FR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Arial" panose="020B0604020202020204" pitchFamily="34" charset="0"/>
                <a:ea typeface="ＭＳ Ｐゴシック" panose="020B0600070205080204" pitchFamily="34" charset="-128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Arial" panose="020B0604020202020204" pitchFamily="34" charset="0"/>
                <a:ea typeface="ＭＳ Ｐゴシック" panose="020B0600070205080204" pitchFamily="34" charset="-128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Arial" panose="020B0604020202020204" pitchFamily="34" charset="0"/>
                <a:ea typeface="ＭＳ Ｐゴシック" panose="020B0600070205080204" pitchFamily="34" charset="-128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Arial" panose="020B0604020202020204" pitchFamily="34" charset="0"/>
                <a:ea typeface="ＭＳ Ｐゴシック" panose="020B0600070205080204" pitchFamily="34" charset="-128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Arial" panose="020B0604020202020204" pitchFamily="34" charset="0"/>
                <a:ea typeface="ＭＳ Ｐゴシック" panose="020B0600070205080204" pitchFamily="34" charset="-128"/>
                <a:cs typeface="+mn-cs"/>
              </a:defRPr>
            </a:lvl5pPr>
            <a:lvl6pPr marL="2286000" algn="l" defTabSz="914400" rtl="0" eaLnBrk="1" latinLnBrk="0" hangingPunct="1">
              <a:defRPr sz="2400" kern="1200">
                <a:solidFill>
                  <a:schemeClr val="tx1"/>
                </a:solidFill>
                <a:latin typeface="Arial" panose="020B0604020202020204" pitchFamily="34" charset="0"/>
                <a:ea typeface="ＭＳ Ｐゴシック" panose="020B0600070205080204" pitchFamily="34" charset="-128"/>
                <a:cs typeface="+mn-cs"/>
              </a:defRPr>
            </a:lvl6pPr>
            <a:lvl7pPr marL="2743200" algn="l" defTabSz="914400" rtl="0" eaLnBrk="1" latinLnBrk="0" hangingPunct="1">
              <a:defRPr sz="2400" kern="1200">
                <a:solidFill>
                  <a:schemeClr val="tx1"/>
                </a:solidFill>
                <a:latin typeface="Arial" panose="020B0604020202020204" pitchFamily="34" charset="0"/>
                <a:ea typeface="ＭＳ Ｐゴシック" panose="020B0600070205080204" pitchFamily="34" charset="-128"/>
                <a:cs typeface="+mn-cs"/>
              </a:defRPr>
            </a:lvl7pPr>
            <a:lvl8pPr marL="3200400" algn="l" defTabSz="914400" rtl="0" eaLnBrk="1" latinLnBrk="0" hangingPunct="1">
              <a:defRPr sz="2400" kern="1200">
                <a:solidFill>
                  <a:schemeClr val="tx1"/>
                </a:solidFill>
                <a:latin typeface="Arial" panose="020B0604020202020204" pitchFamily="34" charset="0"/>
                <a:ea typeface="ＭＳ Ｐゴシック" panose="020B0600070205080204" pitchFamily="34" charset="-128"/>
                <a:cs typeface="+mn-cs"/>
              </a:defRPr>
            </a:lvl8pPr>
            <a:lvl9pPr marL="3657600" algn="l" defTabSz="914400" rtl="0" eaLnBrk="1" latinLnBrk="0" hangingPunct="1">
              <a:defRPr sz="2400" kern="1200">
                <a:solidFill>
                  <a:schemeClr val="tx1"/>
                </a:solidFill>
                <a:latin typeface="Arial" panose="020B0604020202020204" pitchFamily="34" charset="0"/>
                <a:ea typeface="ＭＳ Ｐゴシック" panose="020B0600070205080204" pitchFamily="34" charset="-128"/>
                <a:cs typeface="+mn-cs"/>
              </a:defRPr>
            </a:lvl9pPr>
          </a:lstStyle>
          <a:p>
            <a:r>
              <a:rPr lang="fr-FR" altLang="fr-FR" sz="1100"/>
              <a:t>Puisage en l/j</a:t>
            </a:r>
          </a:p>
        </xdr:txBody>
      </xdr:sp>
    </xdr:grpSp>
    <xdr:clientData/>
  </xdr:twoCellAnchor>
  <xdr:twoCellAnchor editAs="oneCell">
    <xdr:from>
      <xdr:col>9</xdr:col>
      <xdr:colOff>784860</xdr:colOff>
      <xdr:row>11</xdr:row>
      <xdr:rowOff>17428</xdr:rowOff>
    </xdr:from>
    <xdr:to>
      <xdr:col>17</xdr:col>
      <xdr:colOff>104457</xdr:colOff>
      <xdr:row>21</xdr:row>
      <xdr:rowOff>46989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7180" y="1716688"/>
          <a:ext cx="5659437" cy="1705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olaire-collectif.fr/ftp/pgiArticle/3/Schematheque_SOCOL_ECS_Collective_Fev2016.pdf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49"/>
  <sheetViews>
    <sheetView tabSelected="1" topLeftCell="A20" workbookViewId="0">
      <selection activeCell="E46" sqref="E46"/>
    </sheetView>
  </sheetViews>
  <sheetFormatPr baseColWidth="10" defaultColWidth="11.42578125" defaultRowHeight="12.75"/>
  <cols>
    <col min="1" max="1" width="5.42578125" customWidth="1"/>
    <col min="2" max="2" width="73.5703125" customWidth="1"/>
    <col min="3" max="3" width="46" customWidth="1"/>
    <col min="4" max="4" width="5.42578125" customWidth="1"/>
    <col min="6" max="6" width="11.42578125" customWidth="1"/>
    <col min="8" max="8" width="25.28515625" customWidth="1"/>
  </cols>
  <sheetData>
    <row r="2" spans="2:3" ht="22.5">
      <c r="B2" s="247" t="s">
        <v>0</v>
      </c>
      <c r="C2" s="248"/>
    </row>
    <row r="3" spans="2:3" ht="23.25" thickBot="1">
      <c r="B3" s="245" t="s">
        <v>1</v>
      </c>
      <c r="C3" s="246"/>
    </row>
    <row r="4" spans="2:3" ht="19.5" thickTop="1" thickBot="1">
      <c r="B4" s="6"/>
    </row>
    <row r="5" spans="2:3" ht="18">
      <c r="B5" s="243" t="s">
        <v>2</v>
      </c>
      <c r="C5" s="244"/>
    </row>
    <row r="6" spans="2:3" ht="50.25" customHeight="1" thickBot="1">
      <c r="B6" s="251" t="s">
        <v>3</v>
      </c>
      <c r="C6" s="252"/>
    </row>
    <row r="7" spans="2:3" ht="18">
      <c r="B7" s="5"/>
    </row>
    <row r="8" spans="2:3" ht="18">
      <c r="B8" s="6" t="s">
        <v>4</v>
      </c>
    </row>
    <row r="9" spans="2:3" ht="18">
      <c r="B9" s="12" t="s">
        <v>5</v>
      </c>
      <c r="C9" s="8" t="s">
        <v>6</v>
      </c>
    </row>
    <row r="10" spans="2:3" ht="18">
      <c r="B10" s="7"/>
    </row>
    <row r="11" spans="2:3" ht="18">
      <c r="B11" s="6" t="s">
        <v>7</v>
      </c>
    </row>
    <row r="12" spans="2:3" ht="18">
      <c r="B12" s="12" t="s">
        <v>5</v>
      </c>
      <c r="C12" s="8" t="s">
        <v>6</v>
      </c>
    </row>
    <row r="13" spans="2:3" ht="18">
      <c r="B13" s="7"/>
    </row>
    <row r="14" spans="2:3" ht="18">
      <c r="B14" s="6" t="s">
        <v>8</v>
      </c>
    </row>
    <row r="15" spans="2:3" ht="18">
      <c r="B15" s="12" t="s">
        <v>5</v>
      </c>
      <c r="C15" s="8" t="s">
        <v>6</v>
      </c>
    </row>
    <row r="16" spans="2:3" ht="18.75" thickBot="1">
      <c r="B16" s="12"/>
      <c r="C16" s="8"/>
    </row>
    <row r="17" spans="2:8" ht="23.25" customHeight="1" thickBot="1">
      <c r="B17" s="253" t="s">
        <v>9</v>
      </c>
      <c r="C17" s="254"/>
    </row>
    <row r="18" spans="2:8" ht="23.25" customHeight="1">
      <c r="B18" s="22"/>
      <c r="C18" s="23"/>
    </row>
    <row r="19" spans="2:8" ht="18">
      <c r="B19" s="148" t="s">
        <v>10</v>
      </c>
      <c r="C19" s="8"/>
    </row>
    <row r="20" spans="2:8">
      <c r="B20" s="255" t="s">
        <v>11</v>
      </c>
      <c r="C20" s="255"/>
    </row>
    <row r="21" spans="2:8">
      <c r="B21" s="255" t="s">
        <v>12</v>
      </c>
      <c r="C21" s="255"/>
    </row>
    <row r="22" spans="2:8">
      <c r="B22" s="255" t="s">
        <v>13</v>
      </c>
      <c r="C22" s="255"/>
    </row>
    <row r="23" spans="2:8" ht="18.75" thickBot="1">
      <c r="B23" s="15"/>
      <c r="C23" s="8"/>
    </row>
    <row r="24" spans="2:8" ht="18">
      <c r="B24" s="33" t="s">
        <v>14</v>
      </c>
      <c r="C24" s="34"/>
      <c r="D24" s="27"/>
      <c r="E24" s="35" t="s">
        <v>15</v>
      </c>
      <c r="F24" s="27"/>
      <c r="G24" s="27"/>
      <c r="H24" s="11"/>
    </row>
    <row r="25" spans="2:8" ht="30">
      <c r="B25" s="160" t="s">
        <v>16</v>
      </c>
      <c r="C25" s="21" t="s">
        <v>17</v>
      </c>
      <c r="E25" s="48"/>
      <c r="F25" s="25" t="s">
        <v>18</v>
      </c>
      <c r="H25" s="29"/>
    </row>
    <row r="26" spans="2:8" ht="15">
      <c r="B26" s="160" t="s">
        <v>19</v>
      </c>
      <c r="C26" s="21" t="s">
        <v>20</v>
      </c>
      <c r="E26" s="153"/>
      <c r="F26" s="25" t="s">
        <v>21</v>
      </c>
      <c r="H26" s="29"/>
    </row>
    <row r="27" spans="2:8" ht="15">
      <c r="B27" s="160" t="s">
        <v>22</v>
      </c>
      <c r="C27" s="21" t="s">
        <v>23</v>
      </c>
      <c r="E27" s="154"/>
      <c r="F27" s="25" t="s">
        <v>24</v>
      </c>
      <c r="H27" s="29"/>
    </row>
    <row r="28" spans="2:8" ht="15">
      <c r="B28" s="160" t="s">
        <v>25</v>
      </c>
      <c r="C28" s="21" t="s">
        <v>26</v>
      </c>
      <c r="E28" s="155"/>
      <c r="F28" s="25" t="s">
        <v>27</v>
      </c>
      <c r="H28" s="29"/>
    </row>
    <row r="29" spans="2:8" ht="15.75" thickBot="1">
      <c r="B29" s="156"/>
      <c r="C29" s="157"/>
      <c r="D29" s="26"/>
      <c r="E29" s="158"/>
      <c r="F29" s="159"/>
      <c r="G29" s="26"/>
      <c r="H29" s="28"/>
    </row>
    <row r="30" spans="2:8" ht="13.5" thickBot="1">
      <c r="B30" s="1"/>
    </row>
    <row r="31" spans="2:8" ht="18">
      <c r="B31" s="10" t="s">
        <v>28</v>
      </c>
      <c r="C31" s="11"/>
    </row>
    <row r="32" spans="2:8" s="9" customFormat="1" ht="25.5" customHeight="1">
      <c r="B32" s="249" t="s">
        <v>29</v>
      </c>
      <c r="C32" s="250"/>
      <c r="E32" s="43" t="s">
        <v>30</v>
      </c>
      <c r="F32"/>
      <c r="G32" s="42"/>
    </row>
    <row r="33" spans="2:7" s="9" customFormat="1" ht="13.35" customHeight="1">
      <c r="B33" s="249" t="s">
        <v>31</v>
      </c>
      <c r="C33" s="250"/>
      <c r="E33" s="44" t="s">
        <v>32</v>
      </c>
      <c r="F33" s="44"/>
      <c r="G33" s="42"/>
    </row>
    <row r="34" spans="2:7" s="9" customFormat="1" ht="29.25" customHeight="1">
      <c r="B34" s="249" t="s">
        <v>33</v>
      </c>
      <c r="C34" s="250"/>
      <c r="E34" s="44" t="s">
        <v>34</v>
      </c>
      <c r="F34" s="44"/>
      <c r="G34" s="42"/>
    </row>
    <row r="35" spans="2:7" s="9" customFormat="1" ht="28.5" customHeight="1">
      <c r="B35" s="249" t="s">
        <v>35</v>
      </c>
      <c r="C35" s="250"/>
      <c r="E35" s="44" t="s">
        <v>36</v>
      </c>
      <c r="F35" s="44"/>
      <c r="G35" s="42"/>
    </row>
    <row r="36" spans="2:7" s="9" customFormat="1" ht="30" customHeight="1">
      <c r="B36" s="249" t="s">
        <v>37</v>
      </c>
      <c r="C36" s="250"/>
      <c r="E36" s="354" t="s">
        <v>173</v>
      </c>
      <c r="F36" s="44"/>
      <c r="G36" s="42"/>
    </row>
    <row r="37" spans="2:7" s="9" customFormat="1" ht="17.100000000000001" customHeight="1">
      <c r="B37" s="249" t="s">
        <v>38</v>
      </c>
      <c r="C37" s="250"/>
      <c r="E37" s="44" t="s">
        <v>39</v>
      </c>
      <c r="F37" s="44"/>
      <c r="G37" s="42"/>
    </row>
    <row r="38" spans="2:7" s="9" customFormat="1" ht="33" customHeight="1" thickBot="1">
      <c r="B38" s="256" t="s">
        <v>40</v>
      </c>
      <c r="C38" s="257"/>
      <c r="E38" s="354" t="s">
        <v>172</v>
      </c>
      <c r="F38" s="44"/>
      <c r="G38" s="42"/>
    </row>
    <row r="39" spans="2:7" ht="15">
      <c r="E39" s="44" t="s">
        <v>41</v>
      </c>
      <c r="F39" s="44"/>
    </row>
    <row r="40" spans="2:7" ht="15">
      <c r="E40" s="354" t="s">
        <v>171</v>
      </c>
      <c r="F40" s="44"/>
    </row>
    <row r="41" spans="2:7" ht="12" customHeight="1">
      <c r="E41" s="354" t="s">
        <v>174</v>
      </c>
      <c r="F41" s="44"/>
    </row>
    <row r="42" spans="2:7" ht="15">
      <c r="E42" s="44" t="s">
        <v>42</v>
      </c>
      <c r="F42" s="44"/>
    </row>
    <row r="43" spans="2:7" ht="15">
      <c r="E43" s="44" t="s">
        <v>43</v>
      </c>
      <c r="F43" s="44"/>
    </row>
    <row r="44" spans="2:7" ht="15">
      <c r="E44" s="44" t="s">
        <v>44</v>
      </c>
      <c r="F44" s="44"/>
    </row>
    <row r="45" spans="2:7" ht="15">
      <c r="E45" s="44" t="s">
        <v>45</v>
      </c>
      <c r="F45" s="25"/>
    </row>
    <row r="46" spans="2:7" ht="15">
      <c r="E46" s="44" t="s">
        <v>46</v>
      </c>
      <c r="F46" s="25"/>
    </row>
    <row r="47" spans="2:7" ht="15">
      <c r="E47" s="44" t="s">
        <v>47</v>
      </c>
    </row>
    <row r="48" spans="2:7" ht="15">
      <c r="E48" s="242" t="s">
        <v>48</v>
      </c>
    </row>
    <row r="49" spans="5:5" ht="15">
      <c r="E49" s="242" t="s">
        <v>49</v>
      </c>
    </row>
  </sheetData>
  <customSheetViews>
    <customSheetView guid="{8DE055D8-94BD-4990-9BC1-AF66A014CAAA}" showPageBreaks="1" fitToPage="1" printArea="1" topLeftCell="A30">
      <selection activeCell="B35" sqref="B35"/>
      <pageMargins left="0" right="0" top="0" bottom="0" header="0" footer="0"/>
      <pageSetup paperSize="9" scale="75" orientation="portrait" r:id="rId1"/>
      <headerFooter alignWithMargins="0"/>
    </customSheetView>
  </customSheetViews>
  <mergeCells count="15">
    <mergeCell ref="B38:C38"/>
    <mergeCell ref="B37:C37"/>
    <mergeCell ref="B36:C36"/>
    <mergeCell ref="B35:C35"/>
    <mergeCell ref="B34:C34"/>
    <mergeCell ref="B5:C5"/>
    <mergeCell ref="B3:C3"/>
    <mergeCell ref="B2:C2"/>
    <mergeCell ref="B33:C33"/>
    <mergeCell ref="B32:C32"/>
    <mergeCell ref="B6:C6"/>
    <mergeCell ref="B17:C17"/>
    <mergeCell ref="B20:C20"/>
    <mergeCell ref="B21:C21"/>
    <mergeCell ref="B22:C22"/>
  </mergeCells>
  <phoneticPr fontId="0" type="noConversion"/>
  <hyperlinks>
    <hyperlink ref="B19" r:id="rId2" display="(nomenclatures : https://www.solaire-collectif.fr/ftp/pgiArticle/3/Schematheque_SOCOL_ECS_Collective_Fev2016.pdf)" xr:uid="{00000000-0004-0000-0000-000000000000}"/>
  </hyperlinks>
  <pageMargins left="0.78740157499999996" right="0.78740157499999996" top="0.984251969" bottom="0.984251969" header="0.4921259845" footer="0.4921259845"/>
  <pageSetup paperSize="9" scale="75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P41"/>
  <sheetViews>
    <sheetView zoomScale="80" zoomScaleNormal="80" workbookViewId="0">
      <selection activeCell="D42" sqref="D42"/>
    </sheetView>
  </sheetViews>
  <sheetFormatPr baseColWidth="10" defaultColWidth="11.42578125" defaultRowHeight="12.75"/>
  <cols>
    <col min="1" max="1" width="1" customWidth="1"/>
    <col min="2" max="2" width="11.42578125" style="14" customWidth="1"/>
    <col min="3" max="3" width="11.42578125" style="17" customWidth="1"/>
    <col min="4" max="4" width="17.42578125" customWidth="1"/>
    <col min="5" max="5" width="12.28515625" customWidth="1"/>
    <col min="10" max="10" width="13.7109375" customWidth="1"/>
    <col min="11" max="12" width="15" customWidth="1"/>
    <col min="13" max="13" width="14.28515625" customWidth="1"/>
  </cols>
  <sheetData>
    <row r="1" spans="2:15" ht="13.5" thickBot="1"/>
    <row r="2" spans="2:15" ht="12.75" customHeight="1">
      <c r="C2" s="258" t="s">
        <v>50</v>
      </c>
      <c r="D2" s="259"/>
      <c r="E2" s="259"/>
      <c r="F2" s="259"/>
      <c r="G2" s="259"/>
      <c r="H2" s="259"/>
      <c r="I2" s="260"/>
    </row>
    <row r="3" spans="2:15" ht="13.5" customHeight="1" thickBot="1">
      <c r="C3" s="261"/>
      <c r="D3" s="262"/>
      <c r="E3" s="262"/>
      <c r="F3" s="262"/>
      <c r="G3" s="262"/>
      <c r="H3" s="262"/>
      <c r="I3" s="263"/>
    </row>
    <row r="4" spans="2:15" ht="13.5" customHeight="1">
      <c r="C4" s="18" t="s">
        <v>51</v>
      </c>
    </row>
    <row r="5" spans="2:15" ht="13.5" customHeight="1"/>
    <row r="6" spans="2:15" ht="13.5" thickBot="1"/>
    <row r="7" spans="2:15" ht="14.25" customHeight="1">
      <c r="C7" s="264" t="s">
        <v>52</v>
      </c>
      <c r="D7" s="265"/>
      <c r="E7" s="266"/>
      <c r="F7" s="267"/>
      <c r="G7" s="267"/>
      <c r="H7" s="268"/>
      <c r="J7" s="45"/>
    </row>
    <row r="8" spans="2:15" ht="14.25" customHeight="1">
      <c r="C8" s="269" t="s">
        <v>53</v>
      </c>
      <c r="D8" s="270"/>
      <c r="E8" s="271"/>
      <c r="F8" s="272"/>
      <c r="G8" s="272"/>
      <c r="H8" s="273"/>
    </row>
    <row r="9" spans="2:15" ht="14.25" customHeight="1">
      <c r="C9" s="269" t="s">
        <v>54</v>
      </c>
      <c r="D9" s="270"/>
      <c r="E9" s="271"/>
      <c r="F9" s="272"/>
      <c r="G9" s="272"/>
      <c r="H9" s="273"/>
    </row>
    <row r="10" spans="2:15" ht="23.25" customHeight="1">
      <c r="C10" s="269" t="s">
        <v>55</v>
      </c>
      <c r="D10" s="270"/>
      <c r="E10" s="271"/>
      <c r="F10" s="272"/>
      <c r="G10" s="272"/>
      <c r="H10" s="273"/>
    </row>
    <row r="11" spans="2:15" ht="14.25" customHeight="1">
      <c r="C11" s="284" t="s">
        <v>56</v>
      </c>
      <c r="D11" s="285"/>
      <c r="E11" s="271"/>
      <c r="F11" s="286"/>
      <c r="G11" s="286"/>
      <c r="H11" s="287"/>
    </row>
    <row r="12" spans="2:15" ht="14.25" customHeight="1">
      <c r="C12" s="269" t="s">
        <v>57</v>
      </c>
      <c r="D12" s="270"/>
      <c r="E12" s="271"/>
      <c r="F12" s="272"/>
      <c r="G12" s="272"/>
      <c r="H12" s="273"/>
    </row>
    <row r="13" spans="2:15" ht="13.5" customHeight="1" thickBot="1">
      <c r="C13" s="24" t="s">
        <v>58</v>
      </c>
      <c r="D13" s="179"/>
      <c r="E13" s="281"/>
      <c r="F13" s="282"/>
      <c r="G13" s="282"/>
      <c r="H13" s="283"/>
    </row>
    <row r="14" spans="2:15" ht="13.5" thickBot="1">
      <c r="B14" s="20"/>
      <c r="C14" s="45"/>
      <c r="K14" s="25"/>
    </row>
    <row r="15" spans="2:15" ht="32.25" customHeight="1" thickBot="1">
      <c r="J15" s="51" t="s">
        <v>59</v>
      </c>
      <c r="K15" s="151" t="s">
        <v>60</v>
      </c>
      <c r="L15" s="49"/>
      <c r="M15" s="50"/>
      <c r="N15" s="50"/>
      <c r="O15" s="50"/>
    </row>
    <row r="16" spans="2:15" ht="31.5">
      <c r="C16" s="69" t="s">
        <v>61</v>
      </c>
      <c r="D16" s="56" t="s">
        <v>62</v>
      </c>
      <c r="E16" s="56" t="s">
        <v>63</v>
      </c>
      <c r="F16" s="56" t="s">
        <v>64</v>
      </c>
      <c r="G16" s="56" t="s">
        <v>65</v>
      </c>
      <c r="H16" s="56" t="s">
        <v>66</v>
      </c>
      <c r="I16" s="56" t="s">
        <v>67</v>
      </c>
      <c r="J16" s="56" t="s">
        <v>68</v>
      </c>
      <c r="K16" s="56" t="s">
        <v>69</v>
      </c>
      <c r="L16" s="130" t="s">
        <v>70</v>
      </c>
      <c r="M16" s="56" t="s">
        <v>71</v>
      </c>
      <c r="N16" s="98" t="s">
        <v>72</v>
      </c>
    </row>
    <row r="17" spans="3:14" ht="82.5" customHeight="1" thickBot="1">
      <c r="C17" s="70"/>
      <c r="D17" s="71"/>
      <c r="E17" s="72" t="s">
        <v>73</v>
      </c>
      <c r="F17" s="71" t="s">
        <v>74</v>
      </c>
      <c r="G17" s="71" t="s">
        <v>75</v>
      </c>
      <c r="H17" s="71" t="s">
        <v>75</v>
      </c>
      <c r="I17" s="72" t="s">
        <v>76</v>
      </c>
      <c r="J17" s="71" t="s">
        <v>77</v>
      </c>
      <c r="K17" s="71" t="s">
        <v>78</v>
      </c>
      <c r="L17" s="131" t="s">
        <v>79</v>
      </c>
      <c r="M17" s="71" t="s">
        <v>80</v>
      </c>
      <c r="N17" s="111" t="s">
        <v>75</v>
      </c>
    </row>
    <row r="18" spans="3:14" ht="21">
      <c r="C18" s="67" t="s">
        <v>81</v>
      </c>
      <c r="D18" s="162"/>
      <c r="E18" s="163"/>
      <c r="F18" s="37"/>
      <c r="G18" s="38"/>
      <c r="H18" s="37"/>
      <c r="I18" s="163"/>
      <c r="J18" s="52"/>
      <c r="K18" s="52"/>
      <c r="L18" s="37"/>
      <c r="M18" s="37"/>
      <c r="N18" s="68"/>
    </row>
    <row r="19" spans="3:14">
      <c r="C19" s="57" t="s">
        <v>82</v>
      </c>
      <c r="D19" s="164"/>
      <c r="E19" s="165"/>
      <c r="F19" s="169"/>
      <c r="G19" s="36">
        <f>E19-E18</f>
        <v>0</v>
      </c>
      <c r="H19" s="31" t="e">
        <f>(G19-F19)/F19</f>
        <v>#DIV/0!</v>
      </c>
      <c r="I19" s="171"/>
      <c r="J19" s="173"/>
      <c r="K19" s="173"/>
      <c r="L19" s="175"/>
      <c r="M19" s="78">
        <f>(I19-I18)+(J19-J18)+(K19-K18)</f>
        <v>0</v>
      </c>
      <c r="N19" s="118" t="e">
        <f>(M19-L19)/L19</f>
        <v>#DIV/0!</v>
      </c>
    </row>
    <row r="20" spans="3:14">
      <c r="C20" s="57" t="s">
        <v>83</v>
      </c>
      <c r="D20" s="164"/>
      <c r="E20" s="165"/>
      <c r="F20" s="169"/>
      <c r="G20" s="36">
        <f t="shared" ref="G20:G30" si="0">E20-E19</f>
        <v>0</v>
      </c>
      <c r="H20" s="31" t="e">
        <f t="shared" ref="H20:H30" si="1">(G20-F20)/F20</f>
        <v>#DIV/0!</v>
      </c>
      <c r="I20" s="171"/>
      <c r="J20" s="173"/>
      <c r="K20" s="173"/>
      <c r="L20" s="175"/>
      <c r="M20" s="78">
        <f t="shared" ref="M20:M30" si="2">(I20-I19)+(J20-J19)+(K20-K19)</f>
        <v>0</v>
      </c>
      <c r="N20" s="118" t="e">
        <f t="shared" ref="N20:N31" si="3">(M20-L20)/L20</f>
        <v>#DIV/0!</v>
      </c>
    </row>
    <row r="21" spans="3:14">
      <c r="C21" s="57" t="s">
        <v>84</v>
      </c>
      <c r="D21" s="164"/>
      <c r="E21" s="165"/>
      <c r="F21" s="169"/>
      <c r="G21" s="36">
        <f t="shared" si="0"/>
        <v>0</v>
      </c>
      <c r="H21" s="31" t="e">
        <f t="shared" si="1"/>
        <v>#DIV/0!</v>
      </c>
      <c r="I21" s="171"/>
      <c r="J21" s="173"/>
      <c r="K21" s="173"/>
      <c r="L21" s="175"/>
      <c r="M21" s="78">
        <f t="shared" si="2"/>
        <v>0</v>
      </c>
      <c r="N21" s="118" t="e">
        <f t="shared" si="3"/>
        <v>#DIV/0!</v>
      </c>
    </row>
    <row r="22" spans="3:14">
      <c r="C22" s="57" t="s">
        <v>85</v>
      </c>
      <c r="D22" s="164"/>
      <c r="E22" s="165"/>
      <c r="F22" s="169"/>
      <c r="G22" s="36">
        <f t="shared" si="0"/>
        <v>0</v>
      </c>
      <c r="H22" s="31" t="e">
        <f t="shared" si="1"/>
        <v>#DIV/0!</v>
      </c>
      <c r="I22" s="171"/>
      <c r="J22" s="173"/>
      <c r="K22" s="173"/>
      <c r="L22" s="175"/>
      <c r="M22" s="78">
        <f t="shared" si="2"/>
        <v>0</v>
      </c>
      <c r="N22" s="118" t="e">
        <f t="shared" si="3"/>
        <v>#DIV/0!</v>
      </c>
    </row>
    <row r="23" spans="3:14">
      <c r="C23" s="57" t="s">
        <v>86</v>
      </c>
      <c r="D23" s="164"/>
      <c r="E23" s="165"/>
      <c r="F23" s="169"/>
      <c r="G23" s="36">
        <f t="shared" si="0"/>
        <v>0</v>
      </c>
      <c r="H23" s="31" t="e">
        <f t="shared" si="1"/>
        <v>#DIV/0!</v>
      </c>
      <c r="I23" s="171"/>
      <c r="J23" s="173"/>
      <c r="K23" s="173"/>
      <c r="L23" s="175"/>
      <c r="M23" s="78">
        <f t="shared" si="2"/>
        <v>0</v>
      </c>
      <c r="N23" s="118" t="e">
        <f t="shared" si="3"/>
        <v>#DIV/0!</v>
      </c>
    </row>
    <row r="24" spans="3:14">
      <c r="C24" s="57" t="s">
        <v>87</v>
      </c>
      <c r="D24" s="164"/>
      <c r="E24" s="166"/>
      <c r="F24" s="169"/>
      <c r="G24" s="36">
        <f t="shared" si="0"/>
        <v>0</v>
      </c>
      <c r="H24" s="31" t="e">
        <f t="shared" si="1"/>
        <v>#DIV/0!</v>
      </c>
      <c r="I24" s="171"/>
      <c r="J24" s="173"/>
      <c r="K24" s="173"/>
      <c r="L24" s="175"/>
      <c r="M24" s="78">
        <f t="shared" si="2"/>
        <v>0</v>
      </c>
      <c r="N24" s="118" t="e">
        <f t="shared" si="3"/>
        <v>#DIV/0!</v>
      </c>
    </row>
    <row r="25" spans="3:14">
      <c r="C25" s="57" t="s">
        <v>88</v>
      </c>
      <c r="D25" s="164"/>
      <c r="E25" s="166"/>
      <c r="F25" s="169"/>
      <c r="G25" s="36">
        <f t="shared" si="0"/>
        <v>0</v>
      </c>
      <c r="H25" s="31" t="e">
        <f t="shared" si="1"/>
        <v>#DIV/0!</v>
      </c>
      <c r="I25" s="171"/>
      <c r="J25" s="173"/>
      <c r="K25" s="173"/>
      <c r="L25" s="175"/>
      <c r="M25" s="78">
        <f t="shared" si="2"/>
        <v>0</v>
      </c>
      <c r="N25" s="118" t="e">
        <f t="shared" si="3"/>
        <v>#DIV/0!</v>
      </c>
    </row>
    <row r="26" spans="3:14">
      <c r="C26" s="57" t="s">
        <v>89</v>
      </c>
      <c r="D26" s="164"/>
      <c r="E26" s="166"/>
      <c r="F26" s="169"/>
      <c r="G26" s="36">
        <f t="shared" si="0"/>
        <v>0</v>
      </c>
      <c r="H26" s="31" t="e">
        <f t="shared" si="1"/>
        <v>#DIV/0!</v>
      </c>
      <c r="I26" s="171"/>
      <c r="J26" s="173"/>
      <c r="K26" s="173"/>
      <c r="L26" s="175"/>
      <c r="M26" s="78">
        <f t="shared" si="2"/>
        <v>0</v>
      </c>
      <c r="N26" s="118" t="e">
        <f t="shared" si="3"/>
        <v>#DIV/0!</v>
      </c>
    </row>
    <row r="27" spans="3:14">
      <c r="C27" s="57" t="s">
        <v>90</v>
      </c>
      <c r="D27" s="164"/>
      <c r="E27" s="166"/>
      <c r="F27" s="169"/>
      <c r="G27" s="36">
        <f t="shared" si="0"/>
        <v>0</v>
      </c>
      <c r="H27" s="31" t="e">
        <f t="shared" si="1"/>
        <v>#DIV/0!</v>
      </c>
      <c r="I27" s="171"/>
      <c r="J27" s="173"/>
      <c r="K27" s="173"/>
      <c r="L27" s="175"/>
      <c r="M27" s="78">
        <f t="shared" si="2"/>
        <v>0</v>
      </c>
      <c r="N27" s="118" t="e">
        <f t="shared" si="3"/>
        <v>#DIV/0!</v>
      </c>
    </row>
    <row r="28" spans="3:14">
      <c r="C28" s="57" t="s">
        <v>91</v>
      </c>
      <c r="D28" s="164"/>
      <c r="E28" s="166"/>
      <c r="F28" s="169"/>
      <c r="G28" s="36">
        <f t="shared" si="0"/>
        <v>0</v>
      </c>
      <c r="H28" s="31" t="e">
        <f t="shared" si="1"/>
        <v>#DIV/0!</v>
      </c>
      <c r="I28" s="171"/>
      <c r="J28" s="173"/>
      <c r="K28" s="173"/>
      <c r="L28" s="175"/>
      <c r="M28" s="78">
        <f t="shared" si="2"/>
        <v>0</v>
      </c>
      <c r="N28" s="118" t="e">
        <f t="shared" si="3"/>
        <v>#DIV/0!</v>
      </c>
    </row>
    <row r="29" spans="3:14">
      <c r="C29" s="57" t="s">
        <v>92</v>
      </c>
      <c r="D29" s="164"/>
      <c r="E29" s="166"/>
      <c r="F29" s="169"/>
      <c r="G29" s="36">
        <f t="shared" si="0"/>
        <v>0</v>
      </c>
      <c r="H29" s="31" t="e">
        <f t="shared" si="1"/>
        <v>#DIV/0!</v>
      </c>
      <c r="I29" s="171"/>
      <c r="J29" s="173"/>
      <c r="K29" s="173"/>
      <c r="L29" s="175"/>
      <c r="M29" s="78">
        <f t="shared" si="2"/>
        <v>0</v>
      </c>
      <c r="N29" s="118" t="e">
        <f t="shared" si="3"/>
        <v>#DIV/0!</v>
      </c>
    </row>
    <row r="30" spans="3:14">
      <c r="C30" s="58" t="s">
        <v>93</v>
      </c>
      <c r="D30" s="167"/>
      <c r="E30" s="168"/>
      <c r="F30" s="170"/>
      <c r="G30" s="120">
        <f t="shared" si="0"/>
        <v>0</v>
      </c>
      <c r="H30" s="198" t="e">
        <f t="shared" si="1"/>
        <v>#DIV/0!</v>
      </c>
      <c r="I30" s="172"/>
      <c r="J30" s="174"/>
      <c r="K30" s="174"/>
      <c r="L30" s="176"/>
      <c r="M30" s="79">
        <f t="shared" si="2"/>
        <v>0</v>
      </c>
      <c r="N30" s="122" t="e">
        <f t="shared" si="3"/>
        <v>#DIV/0!</v>
      </c>
    </row>
    <row r="31" spans="3:14" ht="12.75" customHeight="1">
      <c r="C31" s="60" t="s">
        <v>94</v>
      </c>
      <c r="D31" s="61"/>
      <c r="E31" s="145"/>
      <c r="F31" s="212">
        <f>SUM(F19:F30)</f>
        <v>0</v>
      </c>
      <c r="G31" s="146">
        <f>SUM(G19:G30)</f>
        <v>0</v>
      </c>
      <c r="H31" s="63" t="e">
        <f>(G31-F31)/F31</f>
        <v>#DIV/0!</v>
      </c>
      <c r="I31" s="54"/>
      <c r="J31" s="54"/>
      <c r="K31" s="54"/>
      <c r="L31" s="214">
        <f>SUM(L19:L30)</f>
        <v>0</v>
      </c>
      <c r="M31" s="177">
        <f>SUM(M19:M30)</f>
        <v>0</v>
      </c>
      <c r="N31" s="152" t="e">
        <f t="shared" si="3"/>
        <v>#DIV/0!</v>
      </c>
    </row>
    <row r="32" spans="3:14" ht="19.5" customHeight="1">
      <c r="C32" s="288" t="s">
        <v>95</v>
      </c>
      <c r="D32" s="289"/>
      <c r="E32" s="289"/>
      <c r="F32" s="289"/>
      <c r="G32" s="289"/>
      <c r="H32" s="289"/>
      <c r="I32" s="289"/>
      <c r="J32" s="289"/>
      <c r="K32" s="290"/>
      <c r="L32" s="93"/>
      <c r="M32" s="178" t="e">
        <f>M31/$E$12</f>
        <v>#DIV/0!</v>
      </c>
      <c r="N32" s="28"/>
    </row>
    <row r="33" spans="3:16" ht="19.5" customHeight="1">
      <c r="C33" s="139"/>
      <c r="D33" s="53"/>
      <c r="E33" s="53"/>
      <c r="F33" s="53"/>
      <c r="G33" s="53"/>
      <c r="H33" s="53"/>
      <c r="I33" s="53"/>
      <c r="J33" s="53"/>
      <c r="K33" s="53"/>
      <c r="L33" s="65"/>
    </row>
    <row r="34" spans="3:16" ht="15" customHeight="1">
      <c r="C34" s="19" t="s">
        <v>96</v>
      </c>
      <c r="D34" s="16"/>
      <c r="E34" s="16"/>
      <c r="F34" s="16"/>
      <c r="G34" s="16"/>
      <c r="H34" s="16"/>
      <c r="I34" s="16"/>
      <c r="J34" s="16"/>
      <c r="K34" s="16"/>
      <c r="L34" s="16"/>
      <c r="M34" s="16"/>
      <c r="O34" s="16"/>
      <c r="P34" s="16"/>
    </row>
    <row r="35" spans="3:16" ht="86.25" customHeight="1">
      <c r="C35" s="291" t="s">
        <v>97</v>
      </c>
      <c r="D35" s="292"/>
      <c r="E35" s="292"/>
      <c r="F35" s="292"/>
      <c r="G35" s="292"/>
      <c r="H35" s="292"/>
      <c r="I35" s="292"/>
      <c r="J35" s="276"/>
      <c r="K35" s="276"/>
      <c r="L35" s="276"/>
      <c r="M35" s="277"/>
    </row>
    <row r="36" spans="3:16" ht="14.25">
      <c r="C36" s="138"/>
      <c r="D36" s="112"/>
      <c r="E36" s="112"/>
      <c r="F36" s="112"/>
      <c r="G36" s="112"/>
      <c r="H36" s="112"/>
      <c r="I36" s="112"/>
    </row>
    <row r="37" spans="3:16" ht="14.25">
      <c r="C37" s="113" t="s">
        <v>98</v>
      </c>
    </row>
    <row r="38" spans="3:16" ht="14.25">
      <c r="C38" s="274" t="s">
        <v>99</v>
      </c>
      <c r="D38" s="275"/>
      <c r="E38" s="275"/>
      <c r="F38" s="275"/>
      <c r="G38" s="275"/>
      <c r="H38" s="275"/>
      <c r="I38" s="275"/>
      <c r="J38" s="276"/>
      <c r="K38" s="276"/>
      <c r="L38" s="276"/>
      <c r="M38" s="277"/>
    </row>
    <row r="40" spans="3:16" ht="14.25">
      <c r="C40" s="113" t="s">
        <v>100</v>
      </c>
    </row>
    <row r="41" spans="3:16" ht="30.75" customHeight="1">
      <c r="C41" s="278" t="s">
        <v>101</v>
      </c>
      <c r="D41" s="279"/>
      <c r="E41" s="279"/>
      <c r="F41" s="279"/>
      <c r="G41" s="279"/>
      <c r="H41" s="279"/>
      <c r="I41" s="279"/>
      <c r="J41" s="279"/>
      <c r="K41" s="279"/>
      <c r="L41" s="279"/>
      <c r="M41" s="280"/>
      <c r="N41" s="150"/>
    </row>
  </sheetData>
  <mergeCells count="18">
    <mergeCell ref="C38:M38"/>
    <mergeCell ref="C41:M41"/>
    <mergeCell ref="C9:D9"/>
    <mergeCell ref="E9:H9"/>
    <mergeCell ref="C12:D12"/>
    <mergeCell ref="E13:H13"/>
    <mergeCell ref="C10:D10"/>
    <mergeCell ref="E10:H10"/>
    <mergeCell ref="C11:D11"/>
    <mergeCell ref="E11:H11"/>
    <mergeCell ref="E12:H12"/>
    <mergeCell ref="C32:K32"/>
    <mergeCell ref="C35:M35"/>
    <mergeCell ref="C2:I3"/>
    <mergeCell ref="C7:D7"/>
    <mergeCell ref="E7:H7"/>
    <mergeCell ref="C8:D8"/>
    <mergeCell ref="E8:H8"/>
  </mergeCells>
  <conditionalFormatting sqref="H19:H31">
    <cfRule type="cellIs" dxfId="14" priority="17" stopIfTrue="1" operator="notBetween">
      <formula>-0.15</formula>
      <formula>0.15</formula>
    </cfRule>
  </conditionalFormatting>
  <conditionalFormatting sqref="N19:N31">
    <cfRule type="expression" dxfId="13" priority="25" stopIfTrue="1">
      <formula>AND(N19&lt;-20%,H19&lt;15%,H19&gt;-15%)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P42"/>
  <sheetViews>
    <sheetView topLeftCell="D1" zoomScaleNormal="100" workbookViewId="0">
      <selection activeCell="O27" sqref="O27"/>
    </sheetView>
  </sheetViews>
  <sheetFormatPr baseColWidth="10" defaultColWidth="11.42578125" defaultRowHeight="12.75"/>
  <cols>
    <col min="1" max="1" width="1" customWidth="1"/>
    <col min="2" max="2" width="11.42578125" style="14" customWidth="1"/>
    <col min="3" max="3" width="11.42578125" style="17" customWidth="1"/>
    <col min="4" max="6" width="14.7109375" customWidth="1"/>
    <col min="14" max="14" width="11.42578125" style="14" customWidth="1"/>
    <col min="15" max="15" width="11.42578125" style="17" customWidth="1"/>
  </cols>
  <sheetData>
    <row r="1" spans="2:16" ht="13.5" thickBot="1">
      <c r="N1"/>
      <c r="O1"/>
    </row>
    <row r="2" spans="2:16" ht="12.75" customHeight="1">
      <c r="C2" s="258" t="s">
        <v>50</v>
      </c>
      <c r="D2" s="259"/>
      <c r="E2" s="259"/>
      <c r="F2" s="259"/>
      <c r="G2" s="259"/>
      <c r="H2" s="259"/>
      <c r="I2" s="260"/>
      <c r="N2"/>
      <c r="O2"/>
    </row>
    <row r="3" spans="2:16" ht="13.5" customHeight="1" thickBot="1">
      <c r="C3" s="261"/>
      <c r="D3" s="262"/>
      <c r="E3" s="262"/>
      <c r="F3" s="262"/>
      <c r="G3" s="262"/>
      <c r="H3" s="262"/>
      <c r="I3" s="263"/>
      <c r="N3"/>
      <c r="O3"/>
    </row>
    <row r="4" spans="2:16" ht="13.5" customHeight="1">
      <c r="C4" s="18" t="s">
        <v>102</v>
      </c>
      <c r="N4"/>
      <c r="O4"/>
    </row>
    <row r="5" spans="2:16" ht="13.5" customHeight="1">
      <c r="N5"/>
      <c r="O5"/>
    </row>
    <row r="6" spans="2:16" ht="13.5" thickBot="1">
      <c r="N6"/>
      <c r="O6"/>
    </row>
    <row r="7" spans="2:16" ht="14.25" customHeight="1">
      <c r="C7" s="316" t="s">
        <v>52</v>
      </c>
      <c r="D7" s="317"/>
      <c r="E7" s="317"/>
      <c r="F7" s="318"/>
      <c r="G7" s="310"/>
      <c r="H7" s="310"/>
      <c r="I7" s="310"/>
      <c r="J7" s="311"/>
      <c r="K7" s="45"/>
      <c r="N7"/>
      <c r="O7"/>
    </row>
    <row r="8" spans="2:16" ht="14.25" customHeight="1">
      <c r="C8" s="293" t="s">
        <v>53</v>
      </c>
      <c r="D8" s="294"/>
      <c r="E8" s="294"/>
      <c r="F8" s="295"/>
      <c r="G8" s="312"/>
      <c r="H8" s="312"/>
      <c r="I8" s="312"/>
      <c r="J8" s="313"/>
      <c r="N8"/>
      <c r="O8"/>
    </row>
    <row r="9" spans="2:16" ht="14.25" customHeight="1">
      <c r="C9" s="293" t="s">
        <v>54</v>
      </c>
      <c r="D9" s="294"/>
      <c r="E9" s="294"/>
      <c r="F9" s="295"/>
      <c r="G9" s="312"/>
      <c r="H9" s="312"/>
      <c r="I9" s="312"/>
      <c r="J9" s="313"/>
      <c r="N9"/>
      <c r="O9"/>
    </row>
    <row r="10" spans="2:16" ht="12.95" customHeight="1">
      <c r="C10" s="293" t="s">
        <v>55</v>
      </c>
      <c r="D10" s="294"/>
      <c r="E10" s="294"/>
      <c r="F10" s="295"/>
      <c r="G10" s="312"/>
      <c r="H10" s="312"/>
      <c r="I10" s="312"/>
      <c r="J10" s="313"/>
      <c r="N10"/>
      <c r="O10"/>
    </row>
    <row r="11" spans="2:16" ht="9.9499999999999993" customHeight="1">
      <c r="C11" s="293" t="s">
        <v>103</v>
      </c>
      <c r="D11" s="294"/>
      <c r="E11" s="294"/>
      <c r="F11" s="295"/>
      <c r="G11" s="312"/>
      <c r="H11" s="312"/>
      <c r="I11" s="312"/>
      <c r="J11" s="313"/>
      <c r="N11"/>
      <c r="O11"/>
    </row>
    <row r="12" spans="2:16" ht="13.5" customHeight="1">
      <c r="C12" s="293" t="s">
        <v>57</v>
      </c>
      <c r="D12" s="294"/>
      <c r="E12" s="294"/>
      <c r="F12" s="295"/>
      <c r="G12" s="314"/>
      <c r="H12" s="314"/>
      <c r="I12" s="314"/>
      <c r="J12" s="315"/>
      <c r="N12"/>
      <c r="O12"/>
    </row>
    <row r="13" spans="2:16">
      <c r="B13" s="20"/>
      <c r="C13" s="304" t="s">
        <v>104</v>
      </c>
      <c r="D13" s="305"/>
      <c r="E13" s="305"/>
      <c r="F13" s="306"/>
      <c r="G13" s="185"/>
      <c r="H13" s="46"/>
      <c r="I13" s="46"/>
      <c r="J13" s="47"/>
      <c r="K13" s="181" t="s">
        <v>105</v>
      </c>
      <c r="N13"/>
      <c r="O13"/>
    </row>
    <row r="14" spans="2:16" ht="13.5" thickBot="1">
      <c r="B14" s="20"/>
      <c r="C14" s="307" t="s">
        <v>106</v>
      </c>
      <c r="D14" s="308"/>
      <c r="E14" s="308"/>
      <c r="F14" s="309"/>
      <c r="G14" s="183"/>
      <c r="H14" s="183"/>
      <c r="I14" s="183"/>
      <c r="J14" s="184"/>
      <c r="K14" s="182" t="s">
        <v>107</v>
      </c>
      <c r="N14"/>
      <c r="O14"/>
    </row>
    <row r="15" spans="2:16" ht="31.35" customHeight="1" thickBot="1">
      <c r="B15" s="20"/>
      <c r="C15" s="45"/>
      <c r="J15" s="95"/>
      <c r="K15" s="151" t="s">
        <v>60</v>
      </c>
      <c r="L15" s="117"/>
      <c r="M15" s="117"/>
      <c r="N15" s="117"/>
      <c r="O15" s="117"/>
    </row>
    <row r="16" spans="2:16" ht="31.5">
      <c r="C16" s="69" t="s">
        <v>61</v>
      </c>
      <c r="D16" s="56" t="s">
        <v>62</v>
      </c>
      <c r="E16" s="56" t="s">
        <v>63</v>
      </c>
      <c r="F16" s="56" t="s">
        <v>64</v>
      </c>
      <c r="G16" s="56" t="s">
        <v>65</v>
      </c>
      <c r="H16" s="56" t="s">
        <v>66</v>
      </c>
      <c r="I16" s="56" t="s">
        <v>108</v>
      </c>
      <c r="J16" s="136" t="s">
        <v>109</v>
      </c>
      <c r="K16" s="136" t="s">
        <v>110</v>
      </c>
      <c r="L16" s="130" t="s">
        <v>70</v>
      </c>
      <c r="M16" s="56" t="s">
        <v>111</v>
      </c>
      <c r="N16" s="56" t="s">
        <v>112</v>
      </c>
      <c r="O16" s="56" t="s">
        <v>72</v>
      </c>
      <c r="P16" s="98" t="s">
        <v>113</v>
      </c>
    </row>
    <row r="17" spans="3:16" ht="63">
      <c r="C17" s="189"/>
      <c r="D17" s="190"/>
      <c r="E17" s="191" t="s">
        <v>114</v>
      </c>
      <c r="F17" s="190" t="s">
        <v>74</v>
      </c>
      <c r="G17" s="190" t="s">
        <v>75</v>
      </c>
      <c r="H17" s="190" t="s">
        <v>75</v>
      </c>
      <c r="I17" s="190" t="s">
        <v>115</v>
      </c>
      <c r="J17" s="192" t="s">
        <v>116</v>
      </c>
      <c r="K17" s="192" t="s">
        <v>117</v>
      </c>
      <c r="L17" s="193" t="s">
        <v>79</v>
      </c>
      <c r="M17" s="190" t="s">
        <v>118</v>
      </c>
      <c r="N17" s="190" t="s">
        <v>119</v>
      </c>
      <c r="O17" s="190" t="s">
        <v>75</v>
      </c>
      <c r="P17" s="194" t="s">
        <v>120</v>
      </c>
    </row>
    <row r="18" spans="3:16" ht="21">
      <c r="C18" s="140" t="s">
        <v>81</v>
      </c>
      <c r="D18" s="195"/>
      <c r="E18" s="196"/>
      <c r="F18" s="141"/>
      <c r="G18" s="56"/>
      <c r="H18" s="141"/>
      <c r="I18" s="215"/>
      <c r="J18" s="215"/>
      <c r="K18" s="197"/>
      <c r="L18" s="141"/>
      <c r="M18" s="141"/>
      <c r="N18" s="141"/>
      <c r="O18" s="141"/>
      <c r="P18" s="142"/>
    </row>
    <row r="19" spans="3:16">
      <c r="C19" s="57" t="s">
        <v>82</v>
      </c>
      <c r="D19" s="164"/>
      <c r="E19" s="165"/>
      <c r="F19" s="169"/>
      <c r="G19" s="36">
        <f>E19-E18</f>
        <v>0</v>
      </c>
      <c r="H19" s="55" t="e">
        <f>(G19-F19)/F19</f>
        <v>#DIV/0!</v>
      </c>
      <c r="I19" s="216"/>
      <c r="J19" s="216"/>
      <c r="K19" s="173"/>
      <c r="L19" s="180"/>
      <c r="M19" s="78">
        <f>0.16*($G$13*1000)^0.5*(55-$G$14)*30*24/1000</f>
        <v>0</v>
      </c>
      <c r="N19" s="78">
        <f>(I19-I18)+(K19-K18)+M19-(J19-J18)</f>
        <v>0</v>
      </c>
      <c r="O19" s="55" t="e">
        <f t="shared" ref="O19:O31" si="0">(N19-L19)/L19</f>
        <v>#DIV/0!</v>
      </c>
      <c r="P19" s="118" t="e">
        <f t="shared" ref="P19:P30" si="1">N19/(N19+(J19-J18))</f>
        <v>#DIV/0!</v>
      </c>
    </row>
    <row r="20" spans="3:16">
      <c r="C20" s="57" t="s">
        <v>83</v>
      </c>
      <c r="D20" s="164"/>
      <c r="E20" s="165"/>
      <c r="F20" s="169"/>
      <c r="G20" s="36">
        <f t="shared" ref="G20:G30" si="2">E20-E19</f>
        <v>0</v>
      </c>
      <c r="H20" s="55" t="e">
        <f t="shared" ref="H20:H30" si="3">(G20-F20)/F20</f>
        <v>#DIV/0!</v>
      </c>
      <c r="I20" s="226"/>
      <c r="J20" s="226"/>
      <c r="K20" s="173"/>
      <c r="L20" s="180"/>
      <c r="M20" s="78">
        <f t="shared" ref="M20:M30" si="4">0.16*($G$13*1000)^0.5*(55-$G$14)*30*24/1000</f>
        <v>0</v>
      </c>
      <c r="N20" s="78">
        <f t="shared" ref="N20:N30" si="5">(I20-I19)+(K20-K19)+M20-(J20-J19)</f>
        <v>0</v>
      </c>
      <c r="O20" s="55" t="e">
        <f t="shared" si="0"/>
        <v>#DIV/0!</v>
      </c>
      <c r="P20" s="118" t="e">
        <f t="shared" si="1"/>
        <v>#DIV/0!</v>
      </c>
    </row>
    <row r="21" spans="3:16">
      <c r="C21" s="57" t="s">
        <v>84</v>
      </c>
      <c r="D21" s="164"/>
      <c r="E21" s="165"/>
      <c r="F21" s="169"/>
      <c r="G21" s="36">
        <f t="shared" si="2"/>
        <v>0</v>
      </c>
      <c r="H21" s="55" t="e">
        <f t="shared" si="3"/>
        <v>#DIV/0!</v>
      </c>
      <c r="I21" s="216"/>
      <c r="J21" s="216"/>
      <c r="K21" s="173"/>
      <c r="L21" s="180"/>
      <c r="M21" s="78">
        <f t="shared" si="4"/>
        <v>0</v>
      </c>
      <c r="N21" s="78">
        <f t="shared" si="5"/>
        <v>0</v>
      </c>
      <c r="O21" s="55" t="e">
        <f t="shared" si="0"/>
        <v>#DIV/0!</v>
      </c>
      <c r="P21" s="118" t="e">
        <f t="shared" si="1"/>
        <v>#DIV/0!</v>
      </c>
    </row>
    <row r="22" spans="3:16">
      <c r="C22" s="57" t="s">
        <v>85</v>
      </c>
      <c r="D22" s="164"/>
      <c r="E22" s="165"/>
      <c r="F22" s="169"/>
      <c r="G22" s="36">
        <f t="shared" si="2"/>
        <v>0</v>
      </c>
      <c r="H22" s="55" t="e">
        <f t="shared" si="3"/>
        <v>#DIV/0!</v>
      </c>
      <c r="I22" s="226"/>
      <c r="J22" s="226"/>
      <c r="K22" s="173"/>
      <c r="L22" s="180"/>
      <c r="M22" s="78">
        <f t="shared" si="4"/>
        <v>0</v>
      </c>
      <c r="N22" s="78">
        <f t="shared" si="5"/>
        <v>0</v>
      </c>
      <c r="O22" s="55" t="e">
        <f t="shared" si="0"/>
        <v>#DIV/0!</v>
      </c>
      <c r="P22" s="118" t="e">
        <f t="shared" si="1"/>
        <v>#DIV/0!</v>
      </c>
    </row>
    <row r="23" spans="3:16">
      <c r="C23" s="57" t="s">
        <v>86</v>
      </c>
      <c r="D23" s="164"/>
      <c r="E23" s="165"/>
      <c r="F23" s="169"/>
      <c r="G23" s="36">
        <f t="shared" si="2"/>
        <v>0</v>
      </c>
      <c r="H23" s="55" t="e">
        <f t="shared" si="3"/>
        <v>#DIV/0!</v>
      </c>
      <c r="I23" s="216"/>
      <c r="J23" s="216"/>
      <c r="K23" s="173"/>
      <c r="L23" s="180"/>
      <c r="M23" s="78">
        <f t="shared" si="4"/>
        <v>0</v>
      </c>
      <c r="N23" s="78">
        <f t="shared" si="5"/>
        <v>0</v>
      </c>
      <c r="O23" s="55" t="e">
        <f t="shared" si="0"/>
        <v>#DIV/0!</v>
      </c>
      <c r="P23" s="118" t="e">
        <f t="shared" si="1"/>
        <v>#DIV/0!</v>
      </c>
    </row>
    <row r="24" spans="3:16">
      <c r="C24" s="57" t="s">
        <v>87</v>
      </c>
      <c r="D24" s="164"/>
      <c r="E24" s="166"/>
      <c r="F24" s="169"/>
      <c r="G24" s="36">
        <f t="shared" si="2"/>
        <v>0</v>
      </c>
      <c r="H24" s="55" t="e">
        <f t="shared" si="3"/>
        <v>#DIV/0!</v>
      </c>
      <c r="I24" s="226"/>
      <c r="J24" s="226"/>
      <c r="K24" s="173"/>
      <c r="L24" s="180"/>
      <c r="M24" s="78">
        <f t="shared" si="4"/>
        <v>0</v>
      </c>
      <c r="N24" s="78">
        <f t="shared" si="5"/>
        <v>0</v>
      </c>
      <c r="O24" s="55" t="e">
        <f t="shared" si="0"/>
        <v>#DIV/0!</v>
      </c>
      <c r="P24" s="118" t="e">
        <f t="shared" si="1"/>
        <v>#DIV/0!</v>
      </c>
    </row>
    <row r="25" spans="3:16">
      <c r="C25" s="57" t="s">
        <v>88</v>
      </c>
      <c r="D25" s="164"/>
      <c r="E25" s="166"/>
      <c r="F25" s="169"/>
      <c r="G25" s="36">
        <f t="shared" si="2"/>
        <v>0</v>
      </c>
      <c r="H25" s="55" t="e">
        <f t="shared" si="3"/>
        <v>#DIV/0!</v>
      </c>
      <c r="I25" s="216"/>
      <c r="J25" s="216"/>
      <c r="K25" s="173"/>
      <c r="L25" s="180"/>
      <c r="M25" s="78">
        <f t="shared" si="4"/>
        <v>0</v>
      </c>
      <c r="N25" s="78">
        <f t="shared" si="5"/>
        <v>0</v>
      </c>
      <c r="O25" s="55" t="e">
        <f t="shared" si="0"/>
        <v>#DIV/0!</v>
      </c>
      <c r="P25" s="118" t="e">
        <f t="shared" si="1"/>
        <v>#DIV/0!</v>
      </c>
    </row>
    <row r="26" spans="3:16">
      <c r="C26" s="57" t="s">
        <v>89</v>
      </c>
      <c r="D26" s="164"/>
      <c r="E26" s="166"/>
      <c r="F26" s="169"/>
      <c r="G26" s="36">
        <f t="shared" si="2"/>
        <v>0</v>
      </c>
      <c r="H26" s="55" t="e">
        <f t="shared" si="3"/>
        <v>#DIV/0!</v>
      </c>
      <c r="I26" s="226"/>
      <c r="J26" s="226"/>
      <c r="K26" s="173"/>
      <c r="L26" s="180"/>
      <c r="M26" s="78">
        <f t="shared" si="4"/>
        <v>0</v>
      </c>
      <c r="N26" s="78">
        <f t="shared" si="5"/>
        <v>0</v>
      </c>
      <c r="O26" s="55" t="e">
        <f t="shared" si="0"/>
        <v>#DIV/0!</v>
      </c>
      <c r="P26" s="118" t="e">
        <f t="shared" si="1"/>
        <v>#DIV/0!</v>
      </c>
    </row>
    <row r="27" spans="3:16">
      <c r="C27" s="57" t="s">
        <v>90</v>
      </c>
      <c r="D27" s="164"/>
      <c r="E27" s="166"/>
      <c r="F27" s="169"/>
      <c r="G27" s="36">
        <f t="shared" si="2"/>
        <v>0</v>
      </c>
      <c r="H27" s="55" t="e">
        <f t="shared" si="3"/>
        <v>#DIV/0!</v>
      </c>
      <c r="I27" s="216"/>
      <c r="J27" s="216"/>
      <c r="K27" s="173"/>
      <c r="L27" s="180"/>
      <c r="M27" s="78">
        <f t="shared" si="4"/>
        <v>0</v>
      </c>
      <c r="N27" s="78">
        <f t="shared" si="5"/>
        <v>0</v>
      </c>
      <c r="O27" s="55" t="e">
        <f t="shared" si="0"/>
        <v>#DIV/0!</v>
      </c>
      <c r="P27" s="118" t="e">
        <f t="shared" si="1"/>
        <v>#DIV/0!</v>
      </c>
    </row>
    <row r="28" spans="3:16">
      <c r="C28" s="57" t="s">
        <v>91</v>
      </c>
      <c r="D28" s="164"/>
      <c r="E28" s="166"/>
      <c r="F28" s="169"/>
      <c r="G28" s="36">
        <f t="shared" si="2"/>
        <v>0</v>
      </c>
      <c r="H28" s="55" t="e">
        <f t="shared" si="3"/>
        <v>#DIV/0!</v>
      </c>
      <c r="I28" s="226"/>
      <c r="J28" s="226"/>
      <c r="K28" s="173"/>
      <c r="L28" s="180"/>
      <c r="M28" s="78">
        <f t="shared" si="4"/>
        <v>0</v>
      </c>
      <c r="N28" s="78">
        <f t="shared" si="5"/>
        <v>0</v>
      </c>
      <c r="O28" s="55" t="e">
        <f t="shared" si="0"/>
        <v>#DIV/0!</v>
      </c>
      <c r="P28" s="118" t="e">
        <f t="shared" si="1"/>
        <v>#DIV/0!</v>
      </c>
    </row>
    <row r="29" spans="3:16">
      <c r="C29" s="57" t="s">
        <v>92</v>
      </c>
      <c r="D29" s="164"/>
      <c r="E29" s="166"/>
      <c r="F29" s="169"/>
      <c r="G29" s="36">
        <f t="shared" si="2"/>
        <v>0</v>
      </c>
      <c r="H29" s="55" t="e">
        <f t="shared" si="3"/>
        <v>#DIV/0!</v>
      </c>
      <c r="I29" s="216"/>
      <c r="J29" s="216"/>
      <c r="K29" s="173"/>
      <c r="L29" s="180"/>
      <c r="M29" s="78">
        <f t="shared" si="4"/>
        <v>0</v>
      </c>
      <c r="N29" s="78">
        <f t="shared" si="5"/>
        <v>0</v>
      </c>
      <c r="O29" s="55" t="e">
        <f t="shared" si="0"/>
        <v>#DIV/0!</v>
      </c>
      <c r="P29" s="118" t="e">
        <f t="shared" si="1"/>
        <v>#DIV/0!</v>
      </c>
    </row>
    <row r="30" spans="3:16">
      <c r="C30" s="227" t="s">
        <v>93</v>
      </c>
      <c r="D30" s="228"/>
      <c r="E30" s="229"/>
      <c r="F30" s="230"/>
      <c r="G30" s="231">
        <f t="shared" si="2"/>
        <v>0</v>
      </c>
      <c r="H30" s="232" t="e">
        <f t="shared" si="3"/>
        <v>#DIV/0!</v>
      </c>
      <c r="I30" s="233"/>
      <c r="J30" s="233"/>
      <c r="K30" s="234"/>
      <c r="L30" s="235"/>
      <c r="M30" s="236">
        <f t="shared" si="4"/>
        <v>0</v>
      </c>
      <c r="N30" s="236">
        <f t="shared" si="5"/>
        <v>0</v>
      </c>
      <c r="O30" s="232" t="e">
        <f t="shared" si="0"/>
        <v>#DIV/0!</v>
      </c>
      <c r="P30" s="237" t="e">
        <f t="shared" si="1"/>
        <v>#DIV/0!</v>
      </c>
    </row>
    <row r="31" spans="3:16" ht="12.75" customHeight="1">
      <c r="C31" s="218" t="s">
        <v>94</v>
      </c>
      <c r="D31" s="219"/>
      <c r="E31" s="220"/>
      <c r="F31" s="221">
        <f>SUM(F19:F30)</f>
        <v>0</v>
      </c>
      <c r="G31" s="222">
        <f>SUM(G19:G30)</f>
        <v>0</v>
      </c>
      <c r="H31" s="223" t="e">
        <f>(G31-F31)/F31</f>
        <v>#DIV/0!</v>
      </c>
      <c r="I31" s="224"/>
      <c r="J31" s="224"/>
      <c r="K31" s="224"/>
      <c r="L31" s="222">
        <f>SUM(L19:L30)</f>
        <v>0</v>
      </c>
      <c r="M31" s="222">
        <f>SUM(M19:M30)</f>
        <v>0</v>
      </c>
      <c r="N31" s="222">
        <f>SUM(N19:N30)</f>
        <v>0</v>
      </c>
      <c r="O31" s="223" t="e">
        <f t="shared" si="0"/>
        <v>#DIV/0!</v>
      </c>
      <c r="P31" s="225" t="e">
        <f>N31/(N31+(J30-J18))</f>
        <v>#DIV/0!</v>
      </c>
    </row>
    <row r="32" spans="3:16" ht="19.5" customHeight="1">
      <c r="C32" s="288" t="s">
        <v>95</v>
      </c>
      <c r="D32" s="289"/>
      <c r="E32" s="289"/>
      <c r="F32" s="289"/>
      <c r="G32" s="289"/>
      <c r="H32" s="289"/>
      <c r="I32" s="289"/>
      <c r="J32" s="289"/>
      <c r="K32" s="289"/>
      <c r="L32" s="143"/>
      <c r="M32" s="143"/>
      <c r="N32" s="178" t="e">
        <f>N31/$G$12</f>
        <v>#DIV/0!</v>
      </c>
      <c r="O32" s="144"/>
      <c r="P32" s="126"/>
    </row>
    <row r="33" spans="3:16">
      <c r="C33" s="45"/>
      <c r="D33" s="13"/>
      <c r="N33"/>
      <c r="O33"/>
    </row>
    <row r="34" spans="3:16">
      <c r="C34" s="45" t="s">
        <v>121</v>
      </c>
      <c r="D34" s="13"/>
      <c r="N34"/>
      <c r="O34"/>
    </row>
    <row r="35" spans="3:16" ht="55.35" customHeight="1">
      <c r="C35" s="296" t="s">
        <v>122</v>
      </c>
      <c r="D35" s="297"/>
      <c r="E35" s="297"/>
      <c r="F35" s="297"/>
      <c r="G35" s="297"/>
      <c r="H35" s="297"/>
      <c r="I35" s="297"/>
      <c r="J35" s="297"/>
      <c r="K35" s="297"/>
      <c r="L35" s="297"/>
      <c r="M35" s="297"/>
      <c r="N35" s="297"/>
      <c r="O35" s="298"/>
    </row>
    <row r="36" spans="3:16"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</row>
    <row r="37" spans="3:16" ht="15" customHeight="1">
      <c r="C37" s="19" t="s">
        <v>96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/>
      <c r="O37" s="16"/>
      <c r="P37" s="16"/>
    </row>
    <row r="38" spans="3:16" ht="86.25" customHeight="1">
      <c r="C38" s="299" t="s">
        <v>97</v>
      </c>
      <c r="D38" s="300"/>
      <c r="E38" s="300"/>
      <c r="F38" s="300"/>
      <c r="G38" s="300"/>
      <c r="H38" s="300"/>
      <c r="I38" s="300"/>
      <c r="J38" s="300"/>
      <c r="K38" s="300"/>
      <c r="L38" s="300"/>
      <c r="M38" s="300"/>
      <c r="N38" s="300"/>
      <c r="O38" s="301"/>
    </row>
    <row r="39" spans="3:16" ht="14.25">
      <c r="C39" s="138"/>
      <c r="D39" s="112"/>
      <c r="E39" s="112"/>
      <c r="F39" s="112"/>
      <c r="G39" s="112"/>
      <c r="H39" s="112"/>
      <c r="I39" s="112"/>
      <c r="N39"/>
      <c r="O39"/>
    </row>
    <row r="40" spans="3:16" ht="14.25">
      <c r="C40" s="113" t="s">
        <v>98</v>
      </c>
      <c r="N40"/>
      <c r="O40"/>
    </row>
    <row r="41" spans="3:16" ht="15" customHeight="1">
      <c r="C41" s="274" t="s">
        <v>99</v>
      </c>
      <c r="D41" s="302"/>
      <c r="E41" s="302"/>
      <c r="F41" s="302"/>
      <c r="G41" s="302"/>
      <c r="H41" s="302"/>
      <c r="I41" s="302"/>
      <c r="J41" s="302"/>
      <c r="K41" s="302"/>
      <c r="L41" s="302"/>
      <c r="M41" s="302"/>
      <c r="N41" s="302"/>
      <c r="O41" s="303"/>
    </row>
    <row r="42" spans="3:16">
      <c r="N42"/>
      <c r="O42"/>
    </row>
  </sheetData>
  <customSheetViews>
    <customSheetView guid="{8DE055D8-94BD-4990-9BC1-AF66A014CAAA}" topLeftCell="A15">
      <selection activeCell="M20" sqref="M20"/>
      <pageMargins left="0" right="0" top="0" bottom="0" header="0" footer="0"/>
    </customSheetView>
  </customSheetViews>
  <mergeCells count="19">
    <mergeCell ref="C41:O41"/>
    <mergeCell ref="C2:I3"/>
    <mergeCell ref="C32:K32"/>
    <mergeCell ref="C12:F12"/>
    <mergeCell ref="C13:F13"/>
    <mergeCell ref="C14:F14"/>
    <mergeCell ref="G7:J7"/>
    <mergeCell ref="G8:J8"/>
    <mergeCell ref="G9:J9"/>
    <mergeCell ref="G10:J10"/>
    <mergeCell ref="G11:J11"/>
    <mergeCell ref="G12:J12"/>
    <mergeCell ref="C7:F7"/>
    <mergeCell ref="C8:F8"/>
    <mergeCell ref="C9:F9"/>
    <mergeCell ref="C10:F10"/>
    <mergeCell ref="C11:F11"/>
    <mergeCell ref="C35:O35"/>
    <mergeCell ref="C38:O38"/>
  </mergeCells>
  <conditionalFormatting sqref="H19:H31">
    <cfRule type="cellIs" dxfId="12" priority="1" operator="notBetween">
      <formula>-0.15</formula>
      <formula>0.15</formula>
    </cfRule>
  </conditionalFormatting>
  <conditionalFormatting sqref="N32">
    <cfRule type="cellIs" dxfId="11" priority="29" stopIfTrue="1" operator="lessThan">
      <formula>400</formula>
    </cfRule>
  </conditionalFormatting>
  <conditionalFormatting sqref="O19:P31">
    <cfRule type="expression" dxfId="10" priority="31" stopIfTrue="1">
      <formula>AND(O19&lt;-20%,H19&lt;15%,H19&gt;-15%)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72BC3-9649-4515-AAC5-DE3CF23DB39C}">
  <dimension ref="B1:U43"/>
  <sheetViews>
    <sheetView zoomScaleNormal="100" workbookViewId="0">
      <selection activeCell="J15" sqref="J15:J31"/>
    </sheetView>
  </sheetViews>
  <sheetFormatPr baseColWidth="10" defaultColWidth="11.42578125" defaultRowHeight="12.75"/>
  <cols>
    <col min="1" max="1" width="1" customWidth="1"/>
    <col min="2" max="2" width="11.42578125" style="14" customWidth="1"/>
    <col min="3" max="3" width="11.42578125" style="17" customWidth="1"/>
    <col min="4" max="6" width="14.7109375" customWidth="1"/>
    <col min="10" max="10" width="13.28515625" customWidth="1"/>
    <col min="14" max="14" width="13" customWidth="1"/>
    <col min="17" max="17" width="13" customWidth="1"/>
    <col min="20" max="20" width="11.42578125" style="14" customWidth="1"/>
    <col min="21" max="21" width="11.42578125" style="17" customWidth="1"/>
  </cols>
  <sheetData>
    <row r="1" spans="2:21" ht="13.5" thickBot="1">
      <c r="T1"/>
      <c r="U1"/>
    </row>
    <row r="2" spans="2:21" ht="12.75" customHeight="1">
      <c r="C2" s="258" t="s">
        <v>50</v>
      </c>
      <c r="D2" s="259"/>
      <c r="E2" s="259"/>
      <c r="F2" s="259"/>
      <c r="G2" s="259"/>
      <c r="H2" s="259"/>
      <c r="I2" s="259"/>
      <c r="J2" s="329"/>
      <c r="M2" s="30"/>
      <c r="N2" s="25"/>
      <c r="T2"/>
      <c r="U2"/>
    </row>
    <row r="3" spans="2:21" ht="13.5" customHeight="1" thickBot="1">
      <c r="C3" s="261"/>
      <c r="D3" s="262"/>
      <c r="E3" s="262"/>
      <c r="F3" s="262"/>
      <c r="G3" s="262"/>
      <c r="H3" s="262"/>
      <c r="I3" s="262"/>
      <c r="J3" s="330"/>
      <c r="T3"/>
      <c r="U3"/>
    </row>
    <row r="4" spans="2:21" ht="13.5" customHeight="1">
      <c r="C4" s="18" t="s">
        <v>123</v>
      </c>
      <c r="T4"/>
      <c r="U4"/>
    </row>
    <row r="5" spans="2:21" ht="13.5" customHeight="1">
      <c r="T5"/>
      <c r="U5"/>
    </row>
    <row r="6" spans="2:21" ht="13.5" thickBot="1">
      <c r="T6"/>
      <c r="U6"/>
    </row>
    <row r="7" spans="2:21" ht="14.25" customHeight="1">
      <c r="C7" s="316" t="s">
        <v>52</v>
      </c>
      <c r="D7" s="317"/>
      <c r="E7" s="317"/>
      <c r="F7" s="318"/>
      <c r="G7" s="312"/>
      <c r="H7" s="312"/>
      <c r="I7" s="48"/>
      <c r="J7" s="45"/>
      <c r="K7" s="45"/>
      <c r="L7" s="45"/>
      <c r="T7"/>
      <c r="U7"/>
    </row>
    <row r="8" spans="2:21" ht="14.25" customHeight="1">
      <c r="C8" s="293" t="s">
        <v>53</v>
      </c>
      <c r="D8" s="294"/>
      <c r="E8" s="294"/>
      <c r="F8" s="295"/>
      <c r="G8" s="312"/>
      <c r="H8" s="312"/>
      <c r="I8" s="48"/>
      <c r="T8"/>
      <c r="U8"/>
    </row>
    <row r="9" spans="2:21" ht="14.25" customHeight="1">
      <c r="C9" s="293" t="s">
        <v>54</v>
      </c>
      <c r="D9" s="294"/>
      <c r="E9" s="294"/>
      <c r="F9" s="295"/>
      <c r="G9" s="312"/>
      <c r="H9" s="312"/>
      <c r="I9" s="48"/>
      <c r="T9"/>
      <c r="U9"/>
    </row>
    <row r="10" spans="2:21" ht="12.95" customHeight="1">
      <c r="C10" s="293" t="s">
        <v>55</v>
      </c>
      <c r="D10" s="294"/>
      <c r="E10" s="294"/>
      <c r="F10" s="295"/>
      <c r="G10" s="312"/>
      <c r="H10" s="312"/>
      <c r="I10" s="48"/>
      <c r="T10"/>
      <c r="U10"/>
    </row>
    <row r="11" spans="2:21" ht="9.9499999999999993" customHeight="1">
      <c r="C11" s="293" t="s">
        <v>103</v>
      </c>
      <c r="D11" s="294"/>
      <c r="E11" s="294"/>
      <c r="F11" s="295"/>
      <c r="G11" s="312"/>
      <c r="H11" s="312"/>
      <c r="I11" s="48"/>
      <c r="T11"/>
      <c r="U11"/>
    </row>
    <row r="12" spans="2:21" ht="13.5" customHeight="1">
      <c r="C12" s="293" t="s">
        <v>57</v>
      </c>
      <c r="D12" s="294"/>
      <c r="E12" s="294"/>
      <c r="F12" s="295"/>
      <c r="G12" s="312"/>
      <c r="H12" s="312"/>
      <c r="I12" s="48"/>
      <c r="T12"/>
      <c r="U12"/>
    </row>
    <row r="13" spans="2:21">
      <c r="B13" s="20"/>
      <c r="C13" s="304" t="s">
        <v>124</v>
      </c>
      <c r="D13" s="305"/>
      <c r="E13" s="305"/>
      <c r="F13" s="306"/>
      <c r="G13" s="331"/>
      <c r="H13" s="332"/>
      <c r="I13" s="46"/>
      <c r="J13" s="149" t="s">
        <v>105</v>
      </c>
      <c r="K13" s="25"/>
      <c r="L13" s="25"/>
      <c r="T13"/>
      <c r="U13"/>
    </row>
    <row r="14" spans="2:21">
      <c r="B14" s="20"/>
      <c r="C14" s="307" t="s">
        <v>106</v>
      </c>
      <c r="D14" s="308"/>
      <c r="E14" s="308"/>
      <c r="F14" s="309"/>
      <c r="G14" s="331"/>
      <c r="H14" s="332"/>
      <c r="I14" s="46"/>
      <c r="J14" s="149" t="s">
        <v>107</v>
      </c>
      <c r="K14" s="25"/>
      <c r="L14" s="25"/>
      <c r="T14"/>
      <c r="U14"/>
    </row>
    <row r="15" spans="2:21" ht="31.35" customHeight="1">
      <c r="B15" s="115"/>
      <c r="C15" s="45"/>
      <c r="J15" s="151" t="s">
        <v>60</v>
      </c>
      <c r="L15" s="326" t="s">
        <v>125</v>
      </c>
      <c r="M15" s="327"/>
      <c r="N15" s="328"/>
      <c r="O15" s="319" t="s">
        <v>126</v>
      </c>
      <c r="P15" s="319"/>
      <c r="Q15" s="319"/>
      <c r="R15" s="319"/>
      <c r="S15" s="319"/>
      <c r="T15" s="320"/>
      <c r="U15" s="116"/>
    </row>
    <row r="16" spans="2:21" ht="31.5">
      <c r="B16"/>
      <c r="C16" s="69" t="s">
        <v>61</v>
      </c>
      <c r="D16" s="56" t="s">
        <v>62</v>
      </c>
      <c r="E16" s="56" t="s">
        <v>63</v>
      </c>
      <c r="F16" s="56" t="s">
        <v>64</v>
      </c>
      <c r="G16" s="56" t="s">
        <v>65</v>
      </c>
      <c r="H16" s="56" t="s">
        <v>66</v>
      </c>
      <c r="I16" s="56" t="s">
        <v>108</v>
      </c>
      <c r="J16" s="56" t="s">
        <v>69</v>
      </c>
      <c r="K16" s="130" t="s">
        <v>70</v>
      </c>
      <c r="L16" s="204" t="s">
        <v>127</v>
      </c>
      <c r="M16" s="38" t="s">
        <v>128</v>
      </c>
      <c r="N16" s="205" t="s">
        <v>72</v>
      </c>
      <c r="O16" s="136" t="s">
        <v>109</v>
      </c>
      <c r="P16" s="56" t="s">
        <v>129</v>
      </c>
      <c r="Q16" s="56" t="s">
        <v>111</v>
      </c>
      <c r="R16" s="56" t="s">
        <v>130</v>
      </c>
      <c r="S16" s="56" t="s">
        <v>72</v>
      </c>
      <c r="T16" s="98" t="s">
        <v>113</v>
      </c>
      <c r="U16"/>
    </row>
    <row r="17" spans="2:21" ht="84">
      <c r="B17"/>
      <c r="C17" s="70"/>
      <c r="D17" s="71"/>
      <c r="E17" s="72" t="s">
        <v>114</v>
      </c>
      <c r="F17" s="71" t="s">
        <v>74</v>
      </c>
      <c r="G17" s="71" t="s">
        <v>75</v>
      </c>
      <c r="H17" s="71" t="s">
        <v>75</v>
      </c>
      <c r="I17" s="71" t="s">
        <v>115</v>
      </c>
      <c r="J17" s="71" t="s">
        <v>78</v>
      </c>
      <c r="K17" s="131" t="s">
        <v>131</v>
      </c>
      <c r="L17" s="70" t="s">
        <v>132</v>
      </c>
      <c r="M17" s="71" t="s">
        <v>75</v>
      </c>
      <c r="N17" s="111" t="s">
        <v>75</v>
      </c>
      <c r="O17" s="137" t="s">
        <v>116</v>
      </c>
      <c r="P17" s="72" t="s">
        <v>133</v>
      </c>
      <c r="Q17" s="71" t="s">
        <v>118</v>
      </c>
      <c r="R17" s="71" t="s">
        <v>134</v>
      </c>
      <c r="S17" s="71" t="s">
        <v>75</v>
      </c>
      <c r="T17" s="111" t="s">
        <v>135</v>
      </c>
      <c r="U17"/>
    </row>
    <row r="18" spans="2:21" ht="21">
      <c r="B18"/>
      <c r="C18" s="67" t="s">
        <v>81</v>
      </c>
      <c r="D18" s="162"/>
      <c r="E18" s="238"/>
      <c r="F18" s="37"/>
      <c r="G18" s="38"/>
      <c r="H18" s="37"/>
      <c r="I18" s="238"/>
      <c r="J18" s="199"/>
      <c r="K18" s="239"/>
      <c r="L18" s="203"/>
      <c r="M18" s="37"/>
      <c r="N18" s="68"/>
      <c r="O18" s="208"/>
      <c r="P18" s="209"/>
      <c r="Q18" s="37"/>
      <c r="R18" s="37"/>
      <c r="S18" s="37"/>
      <c r="T18" s="68"/>
      <c r="U18"/>
    </row>
    <row r="19" spans="2:21">
      <c r="B19"/>
      <c r="C19" s="57" t="s">
        <v>82</v>
      </c>
      <c r="D19" s="164"/>
      <c r="E19" s="226"/>
      <c r="F19" s="169"/>
      <c r="G19" s="36">
        <f>E19-E18</f>
        <v>0</v>
      </c>
      <c r="H19" s="55" t="e">
        <f>(G19-F19)/F19</f>
        <v>#DIV/0!</v>
      </c>
      <c r="I19" s="216"/>
      <c r="J19" s="200"/>
      <c r="K19" s="132"/>
      <c r="L19" s="202"/>
      <c r="M19" s="78">
        <f>(L19-L18)</f>
        <v>0</v>
      </c>
      <c r="N19" s="119" t="e">
        <f>(M19-K19)/K19</f>
        <v>#DIV/0!</v>
      </c>
      <c r="O19" s="210"/>
      <c r="P19" s="209"/>
      <c r="Q19" s="32">
        <f>0.16*($G$13*1000)^0.5*(55-$G$14)*30*24/1000</f>
        <v>0</v>
      </c>
      <c r="R19" s="32">
        <f t="shared" ref="R19:R30" si="0">(I19-I18)+(J19-J18)+Q19-(O18-O19)+(P19-P18)</f>
        <v>0</v>
      </c>
      <c r="S19" s="55" t="e">
        <f t="shared" ref="S19:S31" si="1">(R19-K19)/K19</f>
        <v>#DIV/0!</v>
      </c>
      <c r="T19" s="122" t="e">
        <f t="shared" ref="T19:T30" si="2">R19/(R19+(O19-O18))</f>
        <v>#DIV/0!</v>
      </c>
      <c r="U19"/>
    </row>
    <row r="20" spans="2:21">
      <c r="B20"/>
      <c r="C20" s="57" t="s">
        <v>83</v>
      </c>
      <c r="D20" s="164"/>
      <c r="E20" s="226"/>
      <c r="F20" s="169"/>
      <c r="G20" s="36">
        <f t="shared" ref="G20:G30" si="3">E20-E19</f>
        <v>0</v>
      </c>
      <c r="H20" s="55" t="e">
        <f t="shared" ref="H20:H30" si="4">(G20-F20)/F20</f>
        <v>#DIV/0!</v>
      </c>
      <c r="I20" s="216"/>
      <c r="J20" s="200"/>
      <c r="K20" s="132"/>
      <c r="L20" s="202"/>
      <c r="M20" s="78">
        <f t="shared" ref="M20:M30" si="5">(L20-L19)</f>
        <v>0</v>
      </c>
      <c r="N20" s="119" t="e">
        <f t="shared" ref="N20:N30" si="6">(M20-K20)/K20</f>
        <v>#DIV/0!</v>
      </c>
      <c r="O20" s="210"/>
      <c r="P20" s="209"/>
      <c r="Q20" s="32">
        <f t="shared" ref="Q20:Q30" si="7">0.16*($G$13*1000)^0.5*(55-$G$14)*30*24/1000</f>
        <v>0</v>
      </c>
      <c r="R20" s="32">
        <f t="shared" si="0"/>
        <v>0</v>
      </c>
      <c r="S20" s="55" t="e">
        <f t="shared" si="1"/>
        <v>#DIV/0!</v>
      </c>
      <c r="T20" s="122" t="e">
        <f t="shared" si="2"/>
        <v>#DIV/0!</v>
      </c>
      <c r="U20"/>
    </row>
    <row r="21" spans="2:21">
      <c r="B21"/>
      <c r="C21" s="57" t="s">
        <v>84</v>
      </c>
      <c r="D21" s="164"/>
      <c r="E21" s="226"/>
      <c r="F21" s="169"/>
      <c r="G21" s="36">
        <f t="shared" si="3"/>
        <v>0</v>
      </c>
      <c r="H21" s="55" t="e">
        <f t="shared" si="4"/>
        <v>#DIV/0!</v>
      </c>
      <c r="I21" s="216"/>
      <c r="J21" s="200"/>
      <c r="K21" s="132"/>
      <c r="L21" s="202"/>
      <c r="M21" s="78">
        <f t="shared" si="5"/>
        <v>0</v>
      </c>
      <c r="N21" s="119" t="e">
        <f t="shared" si="6"/>
        <v>#DIV/0!</v>
      </c>
      <c r="O21" s="210"/>
      <c r="P21" s="209"/>
      <c r="Q21" s="32">
        <f t="shared" si="7"/>
        <v>0</v>
      </c>
      <c r="R21" s="32">
        <f t="shared" si="0"/>
        <v>0</v>
      </c>
      <c r="S21" s="55" t="e">
        <f t="shared" si="1"/>
        <v>#DIV/0!</v>
      </c>
      <c r="T21" s="122" t="e">
        <f t="shared" si="2"/>
        <v>#DIV/0!</v>
      </c>
      <c r="U21"/>
    </row>
    <row r="22" spans="2:21">
      <c r="B22"/>
      <c r="C22" s="57" t="s">
        <v>85</v>
      </c>
      <c r="D22" s="164"/>
      <c r="E22" s="226"/>
      <c r="F22" s="169"/>
      <c r="G22" s="36">
        <f t="shared" si="3"/>
        <v>0</v>
      </c>
      <c r="H22" s="55" t="e">
        <f t="shared" si="4"/>
        <v>#DIV/0!</v>
      </c>
      <c r="I22" s="216"/>
      <c r="J22" s="200"/>
      <c r="K22" s="132"/>
      <c r="L22" s="202"/>
      <c r="M22" s="78">
        <f t="shared" si="5"/>
        <v>0</v>
      </c>
      <c r="N22" s="119" t="e">
        <f t="shared" si="6"/>
        <v>#DIV/0!</v>
      </c>
      <c r="O22" s="210"/>
      <c r="P22" s="209"/>
      <c r="Q22" s="32">
        <f t="shared" si="7"/>
        <v>0</v>
      </c>
      <c r="R22" s="32">
        <f t="shared" si="0"/>
        <v>0</v>
      </c>
      <c r="S22" s="55" t="e">
        <f t="shared" si="1"/>
        <v>#DIV/0!</v>
      </c>
      <c r="T22" s="122" t="e">
        <f t="shared" si="2"/>
        <v>#DIV/0!</v>
      </c>
      <c r="U22"/>
    </row>
    <row r="23" spans="2:21">
      <c r="B23"/>
      <c r="C23" s="57" t="s">
        <v>86</v>
      </c>
      <c r="D23" s="164"/>
      <c r="E23" s="226"/>
      <c r="F23" s="169"/>
      <c r="G23" s="36">
        <f t="shared" si="3"/>
        <v>0</v>
      </c>
      <c r="H23" s="55" t="e">
        <f t="shared" si="4"/>
        <v>#DIV/0!</v>
      </c>
      <c r="I23" s="216"/>
      <c r="J23" s="200"/>
      <c r="K23" s="132"/>
      <c r="L23" s="202"/>
      <c r="M23" s="78">
        <f t="shared" si="5"/>
        <v>0</v>
      </c>
      <c r="N23" s="119" t="e">
        <f t="shared" si="6"/>
        <v>#DIV/0!</v>
      </c>
      <c r="O23" s="210"/>
      <c r="P23" s="209"/>
      <c r="Q23" s="32">
        <f t="shared" si="7"/>
        <v>0</v>
      </c>
      <c r="R23" s="32">
        <f t="shared" si="0"/>
        <v>0</v>
      </c>
      <c r="S23" s="55" t="e">
        <f t="shared" si="1"/>
        <v>#DIV/0!</v>
      </c>
      <c r="T23" s="122" t="e">
        <f t="shared" si="2"/>
        <v>#DIV/0!</v>
      </c>
      <c r="U23"/>
    </row>
    <row r="24" spans="2:21">
      <c r="B24"/>
      <c r="C24" s="57" t="s">
        <v>87</v>
      </c>
      <c r="D24" s="164"/>
      <c r="E24" s="240"/>
      <c r="F24" s="169"/>
      <c r="G24" s="36">
        <f t="shared" si="3"/>
        <v>0</v>
      </c>
      <c r="H24" s="55" t="e">
        <f t="shared" si="4"/>
        <v>#DIV/0!</v>
      </c>
      <c r="I24" s="216"/>
      <c r="J24" s="200"/>
      <c r="K24" s="132"/>
      <c r="L24" s="202"/>
      <c r="M24" s="78">
        <f t="shared" si="5"/>
        <v>0</v>
      </c>
      <c r="N24" s="119" t="e">
        <f t="shared" si="6"/>
        <v>#DIV/0!</v>
      </c>
      <c r="O24" s="210"/>
      <c r="P24" s="209"/>
      <c r="Q24" s="32">
        <f t="shared" si="7"/>
        <v>0</v>
      </c>
      <c r="R24" s="32">
        <f t="shared" si="0"/>
        <v>0</v>
      </c>
      <c r="S24" s="55" t="e">
        <f t="shared" si="1"/>
        <v>#DIV/0!</v>
      </c>
      <c r="T24" s="122" t="e">
        <f t="shared" si="2"/>
        <v>#DIV/0!</v>
      </c>
      <c r="U24"/>
    </row>
    <row r="25" spans="2:21">
      <c r="B25"/>
      <c r="C25" s="57" t="s">
        <v>88</v>
      </c>
      <c r="D25" s="164"/>
      <c r="E25" s="240"/>
      <c r="F25" s="169"/>
      <c r="G25" s="36">
        <f t="shared" si="3"/>
        <v>0</v>
      </c>
      <c r="H25" s="55" t="e">
        <f t="shared" si="4"/>
        <v>#DIV/0!</v>
      </c>
      <c r="I25" s="216"/>
      <c r="J25" s="200"/>
      <c r="K25" s="132"/>
      <c r="L25" s="202"/>
      <c r="M25" s="78">
        <f t="shared" si="5"/>
        <v>0</v>
      </c>
      <c r="N25" s="119" t="e">
        <f t="shared" si="6"/>
        <v>#DIV/0!</v>
      </c>
      <c r="O25" s="210"/>
      <c r="P25" s="209"/>
      <c r="Q25" s="32">
        <f t="shared" si="7"/>
        <v>0</v>
      </c>
      <c r="R25" s="32">
        <f t="shared" si="0"/>
        <v>0</v>
      </c>
      <c r="S25" s="55" t="e">
        <f t="shared" si="1"/>
        <v>#DIV/0!</v>
      </c>
      <c r="T25" s="122" t="e">
        <f t="shared" si="2"/>
        <v>#DIV/0!</v>
      </c>
      <c r="U25"/>
    </row>
    <row r="26" spans="2:21">
      <c r="B26"/>
      <c r="C26" s="57" t="s">
        <v>89</v>
      </c>
      <c r="D26" s="164"/>
      <c r="E26" s="240"/>
      <c r="F26" s="169"/>
      <c r="G26" s="36">
        <f t="shared" si="3"/>
        <v>0</v>
      </c>
      <c r="H26" s="55" t="e">
        <f t="shared" si="4"/>
        <v>#DIV/0!</v>
      </c>
      <c r="I26" s="216"/>
      <c r="J26" s="200"/>
      <c r="K26" s="132"/>
      <c r="L26" s="202"/>
      <c r="M26" s="78">
        <f t="shared" si="5"/>
        <v>0</v>
      </c>
      <c r="N26" s="119" t="e">
        <f t="shared" si="6"/>
        <v>#DIV/0!</v>
      </c>
      <c r="O26" s="210"/>
      <c r="P26" s="209"/>
      <c r="Q26" s="32">
        <f t="shared" si="7"/>
        <v>0</v>
      </c>
      <c r="R26" s="32">
        <f t="shared" si="0"/>
        <v>0</v>
      </c>
      <c r="S26" s="55" t="e">
        <f t="shared" si="1"/>
        <v>#DIV/0!</v>
      </c>
      <c r="T26" s="122" t="e">
        <f t="shared" si="2"/>
        <v>#DIV/0!</v>
      </c>
      <c r="U26"/>
    </row>
    <row r="27" spans="2:21">
      <c r="B27"/>
      <c r="C27" s="57" t="s">
        <v>90</v>
      </c>
      <c r="D27" s="164"/>
      <c r="E27" s="240"/>
      <c r="F27" s="169"/>
      <c r="G27" s="36">
        <f t="shared" si="3"/>
        <v>0</v>
      </c>
      <c r="H27" s="55" t="e">
        <f t="shared" si="4"/>
        <v>#DIV/0!</v>
      </c>
      <c r="I27" s="216"/>
      <c r="J27" s="200"/>
      <c r="K27" s="132"/>
      <c r="L27" s="202"/>
      <c r="M27" s="78">
        <f t="shared" si="5"/>
        <v>0</v>
      </c>
      <c r="N27" s="119" t="e">
        <f t="shared" si="6"/>
        <v>#DIV/0!</v>
      </c>
      <c r="O27" s="210"/>
      <c r="P27" s="209"/>
      <c r="Q27" s="32">
        <f t="shared" si="7"/>
        <v>0</v>
      </c>
      <c r="R27" s="32">
        <f t="shared" si="0"/>
        <v>0</v>
      </c>
      <c r="S27" s="55" t="e">
        <f t="shared" si="1"/>
        <v>#DIV/0!</v>
      </c>
      <c r="T27" s="122" t="e">
        <f t="shared" si="2"/>
        <v>#DIV/0!</v>
      </c>
      <c r="U27"/>
    </row>
    <row r="28" spans="2:21">
      <c r="B28"/>
      <c r="C28" s="57" t="s">
        <v>91</v>
      </c>
      <c r="D28" s="164"/>
      <c r="E28" s="240"/>
      <c r="F28" s="169"/>
      <c r="G28" s="36">
        <f t="shared" si="3"/>
        <v>0</v>
      </c>
      <c r="H28" s="55" t="e">
        <f t="shared" si="4"/>
        <v>#DIV/0!</v>
      </c>
      <c r="I28" s="216"/>
      <c r="J28" s="200"/>
      <c r="K28" s="132"/>
      <c r="L28" s="202"/>
      <c r="M28" s="78">
        <f t="shared" si="5"/>
        <v>0</v>
      </c>
      <c r="N28" s="119" t="e">
        <f t="shared" si="6"/>
        <v>#DIV/0!</v>
      </c>
      <c r="O28" s="210"/>
      <c r="P28" s="209"/>
      <c r="Q28" s="32">
        <f t="shared" si="7"/>
        <v>0</v>
      </c>
      <c r="R28" s="32">
        <f t="shared" si="0"/>
        <v>0</v>
      </c>
      <c r="S28" s="55" t="e">
        <f t="shared" si="1"/>
        <v>#DIV/0!</v>
      </c>
      <c r="T28" s="122" t="e">
        <f t="shared" si="2"/>
        <v>#DIV/0!</v>
      </c>
      <c r="U28"/>
    </row>
    <row r="29" spans="2:21">
      <c r="B29"/>
      <c r="C29" s="57" t="s">
        <v>92</v>
      </c>
      <c r="D29" s="164"/>
      <c r="E29" s="240"/>
      <c r="F29" s="169"/>
      <c r="G29" s="36">
        <f t="shared" si="3"/>
        <v>0</v>
      </c>
      <c r="H29" s="55" t="e">
        <f t="shared" si="4"/>
        <v>#DIV/0!</v>
      </c>
      <c r="I29" s="216"/>
      <c r="J29" s="200"/>
      <c r="K29" s="132"/>
      <c r="L29" s="202"/>
      <c r="M29" s="78">
        <f t="shared" si="5"/>
        <v>0</v>
      </c>
      <c r="N29" s="119" t="e">
        <f t="shared" si="6"/>
        <v>#DIV/0!</v>
      </c>
      <c r="O29" s="210"/>
      <c r="P29" s="209"/>
      <c r="Q29" s="32">
        <f t="shared" si="7"/>
        <v>0</v>
      </c>
      <c r="R29" s="32">
        <f t="shared" si="0"/>
        <v>0</v>
      </c>
      <c r="S29" s="55" t="e">
        <f t="shared" si="1"/>
        <v>#DIV/0!</v>
      </c>
      <c r="T29" s="122" t="e">
        <f t="shared" si="2"/>
        <v>#DIV/0!</v>
      </c>
      <c r="U29"/>
    </row>
    <row r="30" spans="2:21">
      <c r="B30"/>
      <c r="C30" s="58" t="s">
        <v>93</v>
      </c>
      <c r="D30" s="167"/>
      <c r="E30" s="241"/>
      <c r="F30" s="170"/>
      <c r="G30" s="120">
        <f t="shared" si="3"/>
        <v>0</v>
      </c>
      <c r="H30" s="59" t="e">
        <f t="shared" si="4"/>
        <v>#DIV/0!</v>
      </c>
      <c r="I30" s="217"/>
      <c r="J30" s="201"/>
      <c r="K30" s="133"/>
      <c r="L30" s="206"/>
      <c r="M30" s="79">
        <f t="shared" si="5"/>
        <v>0</v>
      </c>
      <c r="N30" s="134" t="e">
        <f t="shared" si="6"/>
        <v>#DIV/0!</v>
      </c>
      <c r="O30" s="211"/>
      <c r="P30" s="209"/>
      <c r="Q30" s="121">
        <f t="shared" si="7"/>
        <v>0</v>
      </c>
      <c r="R30" s="121">
        <f t="shared" si="0"/>
        <v>0</v>
      </c>
      <c r="S30" s="59" t="e">
        <f t="shared" si="1"/>
        <v>#DIV/0!</v>
      </c>
      <c r="T30" s="122" t="e">
        <f t="shared" si="2"/>
        <v>#DIV/0!</v>
      </c>
      <c r="U30"/>
    </row>
    <row r="31" spans="2:21" ht="12.75" customHeight="1">
      <c r="B31"/>
      <c r="C31" s="60" t="s">
        <v>94</v>
      </c>
      <c r="D31" s="61"/>
      <c r="E31" s="62"/>
      <c r="F31" s="212">
        <f>SUM(F19:F30)</f>
        <v>0</v>
      </c>
      <c r="G31" s="188">
        <f>SUM(G19:G30)</f>
        <v>0</v>
      </c>
      <c r="H31" s="64" t="e">
        <f>(G31-F31)/F31</f>
        <v>#DIV/0!</v>
      </c>
      <c r="I31" s="54"/>
      <c r="J31" s="161"/>
      <c r="K31" s="213">
        <f>SUM(K19:K30)</f>
        <v>0</v>
      </c>
      <c r="L31" s="135"/>
      <c r="M31" s="127">
        <f>SUM(M19:M30)</f>
        <v>0</v>
      </c>
      <c r="N31" s="152" t="e">
        <f>(M31-K31)/K31</f>
        <v>#DIV/0!</v>
      </c>
      <c r="O31" s="186"/>
      <c r="P31" s="54"/>
      <c r="Q31" s="128">
        <f>SUM(Q19:Q30)</f>
        <v>0</v>
      </c>
      <c r="R31" s="129">
        <f>SUM(R19:R30)</f>
        <v>0</v>
      </c>
      <c r="S31" s="64" t="e">
        <f t="shared" si="1"/>
        <v>#DIV/0!</v>
      </c>
      <c r="T31" s="152" t="e">
        <f>R31/(R31+(O30-O18))</f>
        <v>#DIV/0!</v>
      </c>
      <c r="U31"/>
    </row>
    <row r="32" spans="2:21" ht="19.5" customHeight="1">
      <c r="B32"/>
      <c r="C32" s="321" t="s">
        <v>95</v>
      </c>
      <c r="D32" s="322"/>
      <c r="E32" s="322"/>
      <c r="F32" s="322"/>
      <c r="G32" s="322"/>
      <c r="H32" s="322"/>
      <c r="I32" s="322"/>
      <c r="J32" s="322"/>
      <c r="K32" s="187"/>
      <c r="L32" s="207"/>
      <c r="M32" s="123" t="e">
        <f>M31/$G$12</f>
        <v>#DIV/0!</v>
      </c>
      <c r="N32" s="126"/>
      <c r="O32" s="144"/>
      <c r="P32" s="125"/>
      <c r="Q32" s="125"/>
      <c r="R32" s="123" t="e">
        <f>R31/$G$12</f>
        <v>#DIV/0!</v>
      </c>
      <c r="S32" s="124"/>
      <c r="T32" s="126"/>
      <c r="U32"/>
    </row>
    <row r="33" spans="2:21" ht="14.25" customHeight="1">
      <c r="B33"/>
      <c r="C33" s="333"/>
      <c r="D33" s="334"/>
      <c r="E33" s="334"/>
      <c r="F33" s="334"/>
      <c r="G33" s="334"/>
      <c r="H33" s="334"/>
      <c r="I33" s="334"/>
      <c r="J33" s="334"/>
      <c r="K33" s="334"/>
      <c r="L33" s="117"/>
      <c r="P33" s="117"/>
      <c r="Q33" s="117"/>
      <c r="R33" s="66"/>
      <c r="T33"/>
      <c r="U33"/>
    </row>
    <row r="34" spans="2:21">
      <c r="C34" s="45" t="s">
        <v>121</v>
      </c>
      <c r="D34" s="13"/>
      <c r="T34"/>
      <c r="U34"/>
    </row>
    <row r="35" spans="2:21" ht="55.35" customHeight="1">
      <c r="C35" s="296" t="s">
        <v>122</v>
      </c>
      <c r="D35" s="297"/>
      <c r="E35" s="297"/>
      <c r="F35" s="297"/>
      <c r="G35" s="297"/>
      <c r="H35" s="297"/>
      <c r="I35" s="297"/>
      <c r="J35" s="297"/>
      <c r="K35" s="297"/>
      <c r="L35" s="297"/>
      <c r="M35" s="297"/>
      <c r="N35" s="298"/>
      <c r="T35"/>
      <c r="U35"/>
    </row>
    <row r="36" spans="2:21" ht="15" customHeight="1">
      <c r="C36" s="19" t="s">
        <v>96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O36" s="16"/>
      <c r="P36" s="16"/>
      <c r="T36"/>
      <c r="U36"/>
    </row>
    <row r="37" spans="2:21" ht="86.25" customHeight="1">
      <c r="C37" s="338" t="s">
        <v>97</v>
      </c>
      <c r="D37" s="339"/>
      <c r="E37" s="339"/>
      <c r="F37" s="339"/>
      <c r="G37" s="339"/>
      <c r="H37" s="339"/>
      <c r="I37" s="339"/>
      <c r="J37" s="339"/>
      <c r="K37" s="339"/>
      <c r="L37" s="339"/>
      <c r="M37" s="339"/>
      <c r="N37" s="340"/>
      <c r="T37"/>
      <c r="U37"/>
    </row>
    <row r="38" spans="2:21" ht="14.25">
      <c r="C38" s="138"/>
      <c r="D38" s="112"/>
      <c r="E38" s="112"/>
      <c r="F38" s="112"/>
      <c r="G38" s="112"/>
      <c r="H38" s="112"/>
      <c r="I38" s="112"/>
      <c r="T38"/>
      <c r="U38"/>
    </row>
    <row r="39" spans="2:21" ht="14.25">
      <c r="C39" s="113" t="s">
        <v>98</v>
      </c>
      <c r="T39"/>
      <c r="U39"/>
    </row>
    <row r="40" spans="2:21" ht="15" customHeight="1">
      <c r="C40" s="335" t="s">
        <v>99</v>
      </c>
      <c r="D40" s="336"/>
      <c r="E40" s="336"/>
      <c r="F40" s="336"/>
      <c r="G40" s="336"/>
      <c r="H40" s="336"/>
      <c r="I40" s="336"/>
      <c r="J40" s="336"/>
      <c r="K40" s="336"/>
      <c r="L40" s="336"/>
      <c r="M40" s="336"/>
      <c r="N40" s="337"/>
      <c r="T40"/>
      <c r="U40"/>
    </row>
    <row r="41" spans="2:21">
      <c r="T41"/>
      <c r="U41"/>
    </row>
    <row r="42" spans="2:21" ht="14.25">
      <c r="C42" s="113" t="s">
        <v>100</v>
      </c>
      <c r="T42"/>
      <c r="U42"/>
    </row>
    <row r="43" spans="2:21" ht="30.75" customHeight="1">
      <c r="C43" s="323" t="s">
        <v>101</v>
      </c>
      <c r="D43" s="324"/>
      <c r="E43" s="324"/>
      <c r="F43" s="324"/>
      <c r="G43" s="324"/>
      <c r="H43" s="324"/>
      <c r="I43" s="324"/>
      <c r="J43" s="324"/>
      <c r="K43" s="324"/>
      <c r="L43" s="324"/>
      <c r="M43" s="324"/>
      <c r="N43" s="325"/>
      <c r="T43"/>
      <c r="U43"/>
    </row>
  </sheetData>
  <mergeCells count="25">
    <mergeCell ref="C40:N40"/>
    <mergeCell ref="C37:N37"/>
    <mergeCell ref="C35:N35"/>
    <mergeCell ref="C7:F7"/>
    <mergeCell ref="G7:H7"/>
    <mergeCell ref="C8:F8"/>
    <mergeCell ref="G8:H8"/>
    <mergeCell ref="C9:F9"/>
    <mergeCell ref="G9:H9"/>
    <mergeCell ref="O15:T15"/>
    <mergeCell ref="C32:J32"/>
    <mergeCell ref="C43:N43"/>
    <mergeCell ref="L15:N15"/>
    <mergeCell ref="C2:J3"/>
    <mergeCell ref="G13:H13"/>
    <mergeCell ref="G14:H14"/>
    <mergeCell ref="C33:K33"/>
    <mergeCell ref="C13:F13"/>
    <mergeCell ref="C14:F14"/>
    <mergeCell ref="C10:F10"/>
    <mergeCell ref="G10:H10"/>
    <mergeCell ref="C11:F11"/>
    <mergeCell ref="G11:H11"/>
    <mergeCell ref="C12:F12"/>
    <mergeCell ref="G12:H12"/>
  </mergeCells>
  <conditionalFormatting sqref="M32">
    <cfRule type="cellIs" dxfId="9" priority="2" stopIfTrue="1" operator="lessThan">
      <formula>400</formula>
    </cfRule>
  </conditionalFormatting>
  <conditionalFormatting sqref="N19:N31">
    <cfRule type="expression" dxfId="8" priority="1" stopIfTrue="1">
      <formula>AND(N19&lt;-20%,A19&lt;15%,A19&gt;-15%)</formula>
    </cfRule>
  </conditionalFormatting>
  <conditionalFormatting sqref="Q19:Q30 H19:H31">
    <cfRule type="cellIs" dxfId="7" priority="5" stopIfTrue="1" operator="notBetween">
      <formula>-0.15</formula>
      <formula>0.15</formula>
    </cfRule>
  </conditionalFormatting>
  <conditionalFormatting sqref="R32">
    <cfRule type="cellIs" dxfId="6" priority="4" stopIfTrue="1" operator="lessThan">
      <formula>400</formula>
    </cfRule>
  </conditionalFormatting>
  <conditionalFormatting sqref="S19:T31">
    <cfRule type="expression" dxfId="5" priority="31" stopIfTrue="1">
      <formula>AND(S19&lt;-20%,H19&lt;15%,H19&gt;-15%)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81FEF-2644-42DF-B43B-4DEE00CFD1DA}">
  <dimension ref="B1:U37"/>
  <sheetViews>
    <sheetView zoomScaleNormal="100" workbookViewId="0">
      <selection activeCell="J12" sqref="J12:J28"/>
    </sheetView>
  </sheetViews>
  <sheetFormatPr baseColWidth="10" defaultColWidth="11.42578125" defaultRowHeight="12.75"/>
  <cols>
    <col min="1" max="1" width="1" customWidth="1"/>
    <col min="2" max="2" width="11.42578125" style="14" customWidth="1"/>
    <col min="3" max="3" width="11.42578125" style="17" customWidth="1"/>
    <col min="4" max="6" width="14.7109375" customWidth="1"/>
    <col min="13" max="13" width="12.5703125" customWidth="1"/>
    <col min="15" max="15" width="13" customWidth="1"/>
    <col min="16" max="16" width="13.28515625" customWidth="1"/>
    <col min="18" max="18" width="13" customWidth="1"/>
    <col min="19" max="19" width="12.85546875" bestFit="1" customWidth="1"/>
    <col min="20" max="20" width="12.85546875" customWidth="1"/>
  </cols>
  <sheetData>
    <row r="1" spans="2:21" ht="13.5" thickBot="1"/>
    <row r="2" spans="2:21" ht="12.75" customHeight="1">
      <c r="C2" s="258" t="s">
        <v>50</v>
      </c>
      <c r="D2" s="259"/>
      <c r="E2" s="259"/>
      <c r="F2" s="259"/>
      <c r="G2" s="259"/>
      <c r="H2" s="259"/>
      <c r="I2" s="259"/>
      <c r="J2" s="259"/>
      <c r="K2" s="329"/>
      <c r="N2" s="30"/>
      <c r="O2" s="25"/>
    </row>
    <row r="3" spans="2:21" ht="13.5" customHeight="1" thickBot="1">
      <c r="C3" s="261"/>
      <c r="D3" s="262"/>
      <c r="E3" s="262"/>
      <c r="F3" s="262"/>
      <c r="G3" s="262"/>
      <c r="H3" s="262"/>
      <c r="I3" s="262"/>
      <c r="J3" s="262"/>
      <c r="K3" s="330"/>
    </row>
    <row r="4" spans="2:21" ht="13.5" customHeight="1">
      <c r="C4" s="18" t="s">
        <v>136</v>
      </c>
    </row>
    <row r="5" spans="2:21" ht="13.5" customHeight="1"/>
    <row r="6" spans="2:21" ht="13.5" thickBot="1"/>
    <row r="7" spans="2:21" ht="14.25" customHeight="1">
      <c r="C7" s="316" t="s">
        <v>52</v>
      </c>
      <c r="D7" s="317"/>
      <c r="E7" s="317"/>
      <c r="F7" s="318"/>
      <c r="G7" s="312"/>
      <c r="H7" s="312"/>
      <c r="I7" s="48"/>
      <c r="J7" s="48"/>
      <c r="K7" s="45"/>
      <c r="L7" s="45"/>
      <c r="M7" s="45"/>
    </row>
    <row r="8" spans="2:21" ht="14.25" customHeight="1">
      <c r="C8" s="293" t="s">
        <v>53</v>
      </c>
      <c r="D8" s="294"/>
      <c r="E8" s="294"/>
      <c r="F8" s="295"/>
      <c r="G8" s="312"/>
      <c r="H8" s="312"/>
      <c r="I8" s="48"/>
      <c r="J8" s="48"/>
    </row>
    <row r="9" spans="2:21" ht="14.25" customHeight="1">
      <c r="C9" s="293" t="s">
        <v>54</v>
      </c>
      <c r="D9" s="294"/>
      <c r="E9" s="294"/>
      <c r="F9" s="295"/>
      <c r="G9" s="312"/>
      <c r="H9" s="312"/>
      <c r="I9" s="48"/>
      <c r="J9" s="48"/>
    </row>
    <row r="10" spans="2:21" ht="12.95" customHeight="1">
      <c r="C10" s="293" t="s">
        <v>55</v>
      </c>
      <c r="D10" s="294"/>
      <c r="E10" s="294"/>
      <c r="F10" s="295"/>
      <c r="G10" s="312"/>
      <c r="H10" s="312"/>
      <c r="I10" s="48"/>
      <c r="J10" s="48"/>
    </row>
    <row r="11" spans="2:21" ht="13.5" customHeight="1" thickBot="1">
      <c r="C11" s="75" t="s">
        <v>137</v>
      </c>
      <c r="D11" s="76"/>
      <c r="E11" s="76"/>
      <c r="F11" s="77"/>
      <c r="G11" s="48"/>
      <c r="H11" s="48"/>
      <c r="I11" s="48"/>
      <c r="J11" s="48"/>
    </row>
    <row r="12" spans="2:21" ht="31.35" customHeight="1" thickBot="1">
      <c r="B12" s="20"/>
      <c r="C12" s="45"/>
      <c r="I12" s="95"/>
      <c r="S12" s="51" t="s">
        <v>59</v>
      </c>
      <c r="T12" s="49"/>
    </row>
    <row r="13" spans="2:21" ht="31.5">
      <c r="C13" s="69" t="s">
        <v>61</v>
      </c>
      <c r="D13" s="56" t="s">
        <v>62</v>
      </c>
      <c r="E13" s="56" t="s">
        <v>63</v>
      </c>
      <c r="F13" s="56" t="s">
        <v>64</v>
      </c>
      <c r="G13" s="56" t="s">
        <v>65</v>
      </c>
      <c r="H13" s="56" t="s">
        <v>66</v>
      </c>
      <c r="I13" s="56" t="s">
        <v>109</v>
      </c>
      <c r="J13" s="56" t="s">
        <v>138</v>
      </c>
      <c r="K13" s="56" t="s">
        <v>139</v>
      </c>
      <c r="L13" s="56" t="s">
        <v>140</v>
      </c>
      <c r="M13" s="56" t="s">
        <v>141</v>
      </c>
      <c r="N13" s="56" t="s">
        <v>142</v>
      </c>
      <c r="O13" s="56" t="s">
        <v>143</v>
      </c>
      <c r="P13" s="56" t="s">
        <v>144</v>
      </c>
      <c r="Q13" s="97" t="s">
        <v>145</v>
      </c>
      <c r="R13" s="56" t="s">
        <v>168</v>
      </c>
      <c r="S13" s="56" t="s">
        <v>146</v>
      </c>
      <c r="T13" s="56" t="s">
        <v>169</v>
      </c>
      <c r="U13" s="98" t="s">
        <v>147</v>
      </c>
    </row>
    <row r="14" spans="2:21" ht="63.75" thickBot="1">
      <c r="C14" s="70"/>
      <c r="D14" s="71"/>
      <c r="E14" s="71" t="s">
        <v>148</v>
      </c>
      <c r="F14" s="71" t="s">
        <v>74</v>
      </c>
      <c r="G14" s="71" t="s">
        <v>75</v>
      </c>
      <c r="H14" s="71" t="s">
        <v>75</v>
      </c>
      <c r="I14" s="72" t="s">
        <v>149</v>
      </c>
      <c r="J14" s="72" t="s">
        <v>150</v>
      </c>
      <c r="K14" s="72" t="s">
        <v>151</v>
      </c>
      <c r="L14" s="72" t="s">
        <v>152</v>
      </c>
      <c r="M14" s="71" t="s">
        <v>153</v>
      </c>
      <c r="N14" s="71" t="s">
        <v>74</v>
      </c>
      <c r="O14" s="71" t="s">
        <v>75</v>
      </c>
      <c r="P14" s="71" t="s">
        <v>154</v>
      </c>
      <c r="Q14" s="72" t="s">
        <v>155</v>
      </c>
      <c r="R14" s="72" t="s">
        <v>170</v>
      </c>
      <c r="S14" s="72" t="s">
        <v>156</v>
      </c>
      <c r="T14" s="71" t="s">
        <v>75</v>
      </c>
      <c r="U14" s="111" t="s">
        <v>75</v>
      </c>
    </row>
    <row r="15" spans="2:21" ht="21">
      <c r="C15" s="67" t="s">
        <v>81</v>
      </c>
      <c r="D15" s="73"/>
      <c r="E15" s="83"/>
      <c r="F15" s="37"/>
      <c r="G15" s="38"/>
      <c r="H15" s="37"/>
      <c r="I15" s="87"/>
      <c r="J15" s="87"/>
      <c r="K15" s="37"/>
      <c r="L15" s="91"/>
      <c r="M15" s="37"/>
      <c r="N15" s="37"/>
      <c r="O15" s="37"/>
      <c r="P15" s="37"/>
      <c r="Q15" s="37"/>
      <c r="R15" s="87"/>
      <c r="S15" s="88"/>
      <c r="T15" s="37"/>
      <c r="U15" s="68"/>
    </row>
    <row r="16" spans="2:21">
      <c r="C16" s="57" t="s">
        <v>82</v>
      </c>
      <c r="D16" s="74"/>
      <c r="E16" s="84"/>
      <c r="F16" s="81" t="str">
        <f>IF(E16=0,"",_xlfn.DAYS(D16,D15)*5.68)</f>
        <v/>
      </c>
      <c r="G16" s="85" t="str">
        <f>IF(E16=0,"",E16-E15)</f>
        <v/>
      </c>
      <c r="H16" s="55" t="e">
        <f>(G16-F16)/F16</f>
        <v>#VALUE!</v>
      </c>
      <c r="I16" s="89"/>
      <c r="J16" s="89"/>
      <c r="K16" s="78" t="str">
        <f t="shared" ref="K16:K27" si="0">IF(J16=0,"",(J16-J15))</f>
        <v/>
      </c>
      <c r="L16" s="92"/>
      <c r="M16" s="78" t="e">
        <f>(K16-(L16-L15))*0.95</f>
        <v>#VALUE!</v>
      </c>
      <c r="N16" s="81"/>
      <c r="O16" s="55" t="e">
        <f>(M16-N16)/N16</f>
        <v>#VALUE!</v>
      </c>
      <c r="P16" s="55" t="e">
        <f t="shared" ref="P16:P27" si="1">M16/(M16+(I16-I15))</f>
        <v>#VALUE!</v>
      </c>
      <c r="Q16" s="96" t="e">
        <f t="shared" ref="Q16:Q27" si="2">(J16-J15)/(L16-L15)</f>
        <v>#DIV/0!</v>
      </c>
      <c r="R16" s="89"/>
      <c r="S16" s="90"/>
      <c r="T16" s="94">
        <f>R16-R15</f>
        <v>0</v>
      </c>
      <c r="U16" s="99">
        <f>S16-S15</f>
        <v>0</v>
      </c>
    </row>
    <row r="17" spans="3:21">
      <c r="C17" s="57" t="s">
        <v>83</v>
      </c>
      <c r="D17" s="74"/>
      <c r="E17" s="84"/>
      <c r="F17" s="81" t="str">
        <f t="shared" ref="F17:F27" si="3">IF(E17=0,"",_xlfn.DAYS(D17,D16)*5.68)</f>
        <v/>
      </c>
      <c r="G17" s="85" t="str">
        <f t="shared" ref="G17:G27" si="4">IF(E17=0,"",E17-E16)</f>
        <v/>
      </c>
      <c r="H17" s="55" t="e">
        <f t="shared" ref="H17:H28" si="5">(G17-F17)/F17</f>
        <v>#VALUE!</v>
      </c>
      <c r="I17" s="89"/>
      <c r="J17" s="89"/>
      <c r="K17" s="78" t="str">
        <f t="shared" si="0"/>
        <v/>
      </c>
      <c r="L17" s="92"/>
      <c r="M17" s="78" t="e">
        <f t="shared" ref="M17:M27" si="6">(K17-(L17-L16))*0.95</f>
        <v>#VALUE!</v>
      </c>
      <c r="N17" s="81"/>
      <c r="O17" s="55" t="e">
        <f t="shared" ref="O17:O27" si="7">(M17-N17)/N17</f>
        <v>#VALUE!</v>
      </c>
      <c r="P17" s="55" t="e">
        <f t="shared" si="1"/>
        <v>#VALUE!</v>
      </c>
      <c r="Q17" s="96" t="e">
        <f t="shared" si="2"/>
        <v>#DIV/0!</v>
      </c>
      <c r="R17" s="89"/>
      <c r="S17" s="90"/>
      <c r="T17" s="94">
        <f t="shared" ref="T17:T27" si="8">R17-R16</f>
        <v>0</v>
      </c>
      <c r="U17" s="99">
        <f t="shared" ref="U17:U27" si="9">S17-S16</f>
        <v>0</v>
      </c>
    </row>
    <row r="18" spans="3:21">
      <c r="C18" s="57" t="s">
        <v>84</v>
      </c>
      <c r="D18" s="74"/>
      <c r="E18" s="84"/>
      <c r="F18" s="81" t="str">
        <f t="shared" si="3"/>
        <v/>
      </c>
      <c r="G18" s="85" t="str">
        <f t="shared" si="4"/>
        <v/>
      </c>
      <c r="H18" s="55" t="e">
        <f t="shared" si="5"/>
        <v>#VALUE!</v>
      </c>
      <c r="I18" s="89"/>
      <c r="J18" s="89"/>
      <c r="K18" s="78" t="str">
        <f t="shared" si="0"/>
        <v/>
      </c>
      <c r="L18" s="92"/>
      <c r="M18" s="78" t="e">
        <f t="shared" si="6"/>
        <v>#VALUE!</v>
      </c>
      <c r="N18" s="81"/>
      <c r="O18" s="55" t="e">
        <f t="shared" si="7"/>
        <v>#VALUE!</v>
      </c>
      <c r="P18" s="55" t="e">
        <f t="shared" si="1"/>
        <v>#VALUE!</v>
      </c>
      <c r="Q18" s="96" t="e">
        <f t="shared" si="2"/>
        <v>#DIV/0!</v>
      </c>
      <c r="R18" s="89"/>
      <c r="S18" s="90"/>
      <c r="T18" s="94">
        <f t="shared" si="8"/>
        <v>0</v>
      </c>
      <c r="U18" s="99">
        <f t="shared" si="9"/>
        <v>0</v>
      </c>
    </row>
    <row r="19" spans="3:21">
      <c r="C19" s="57" t="s">
        <v>85</v>
      </c>
      <c r="D19" s="74"/>
      <c r="E19" s="84"/>
      <c r="F19" s="81" t="str">
        <f t="shared" si="3"/>
        <v/>
      </c>
      <c r="G19" s="85" t="str">
        <f t="shared" si="4"/>
        <v/>
      </c>
      <c r="H19" s="55" t="e">
        <f t="shared" si="5"/>
        <v>#VALUE!</v>
      </c>
      <c r="I19" s="89"/>
      <c r="J19" s="89"/>
      <c r="K19" s="78" t="str">
        <f t="shared" si="0"/>
        <v/>
      </c>
      <c r="L19" s="92"/>
      <c r="M19" s="78" t="e">
        <f t="shared" si="6"/>
        <v>#VALUE!</v>
      </c>
      <c r="N19" s="81"/>
      <c r="O19" s="55" t="e">
        <f t="shared" si="7"/>
        <v>#VALUE!</v>
      </c>
      <c r="P19" s="55" t="e">
        <f t="shared" si="1"/>
        <v>#VALUE!</v>
      </c>
      <c r="Q19" s="96" t="e">
        <f t="shared" si="2"/>
        <v>#DIV/0!</v>
      </c>
      <c r="R19" s="89"/>
      <c r="S19" s="90"/>
      <c r="T19" s="94">
        <f t="shared" si="8"/>
        <v>0</v>
      </c>
      <c r="U19" s="99">
        <f t="shared" si="9"/>
        <v>0</v>
      </c>
    </row>
    <row r="20" spans="3:21">
      <c r="C20" s="57" t="s">
        <v>86</v>
      </c>
      <c r="D20" s="74"/>
      <c r="E20" s="84"/>
      <c r="F20" s="81" t="str">
        <f t="shared" si="3"/>
        <v/>
      </c>
      <c r="G20" s="85" t="str">
        <f t="shared" si="4"/>
        <v/>
      </c>
      <c r="H20" s="55" t="e">
        <f t="shared" si="5"/>
        <v>#VALUE!</v>
      </c>
      <c r="I20" s="89"/>
      <c r="J20" s="89"/>
      <c r="K20" s="78" t="str">
        <f t="shared" si="0"/>
        <v/>
      </c>
      <c r="L20" s="92"/>
      <c r="M20" s="78" t="e">
        <f t="shared" si="6"/>
        <v>#VALUE!</v>
      </c>
      <c r="N20" s="81"/>
      <c r="O20" s="55" t="e">
        <f t="shared" si="7"/>
        <v>#VALUE!</v>
      </c>
      <c r="P20" s="55" t="e">
        <f t="shared" si="1"/>
        <v>#VALUE!</v>
      </c>
      <c r="Q20" s="96" t="e">
        <f t="shared" si="2"/>
        <v>#DIV/0!</v>
      </c>
      <c r="R20" s="89"/>
      <c r="S20" s="90"/>
      <c r="T20" s="94">
        <f t="shared" si="8"/>
        <v>0</v>
      </c>
      <c r="U20" s="99">
        <f t="shared" si="9"/>
        <v>0</v>
      </c>
    </row>
    <row r="21" spans="3:21">
      <c r="C21" s="57" t="s">
        <v>87</v>
      </c>
      <c r="D21" s="74"/>
      <c r="E21" s="84"/>
      <c r="F21" s="81" t="str">
        <f t="shared" si="3"/>
        <v/>
      </c>
      <c r="G21" s="85" t="str">
        <f t="shared" si="4"/>
        <v/>
      </c>
      <c r="H21" s="55" t="e">
        <f t="shared" si="5"/>
        <v>#VALUE!</v>
      </c>
      <c r="I21" s="89"/>
      <c r="J21" s="89"/>
      <c r="K21" s="78" t="str">
        <f t="shared" si="0"/>
        <v/>
      </c>
      <c r="L21" s="92"/>
      <c r="M21" s="78" t="e">
        <f t="shared" si="6"/>
        <v>#VALUE!</v>
      </c>
      <c r="N21" s="81"/>
      <c r="O21" s="55" t="e">
        <f t="shared" si="7"/>
        <v>#VALUE!</v>
      </c>
      <c r="P21" s="55" t="e">
        <f t="shared" si="1"/>
        <v>#VALUE!</v>
      </c>
      <c r="Q21" s="96" t="e">
        <f t="shared" si="2"/>
        <v>#DIV/0!</v>
      </c>
      <c r="R21" s="89"/>
      <c r="S21" s="90"/>
      <c r="T21" s="94">
        <f t="shared" si="8"/>
        <v>0</v>
      </c>
      <c r="U21" s="99">
        <f t="shared" si="9"/>
        <v>0</v>
      </c>
    </row>
    <row r="22" spans="3:21">
      <c r="C22" s="57" t="s">
        <v>88</v>
      </c>
      <c r="D22" s="74"/>
      <c r="E22" s="84"/>
      <c r="F22" s="81" t="str">
        <f t="shared" si="3"/>
        <v/>
      </c>
      <c r="G22" s="85" t="str">
        <f t="shared" si="4"/>
        <v/>
      </c>
      <c r="H22" s="55" t="e">
        <f t="shared" si="5"/>
        <v>#VALUE!</v>
      </c>
      <c r="I22" s="89"/>
      <c r="J22" s="89"/>
      <c r="K22" s="78" t="str">
        <f t="shared" si="0"/>
        <v/>
      </c>
      <c r="L22" s="92"/>
      <c r="M22" s="78" t="e">
        <f t="shared" si="6"/>
        <v>#VALUE!</v>
      </c>
      <c r="N22" s="81"/>
      <c r="O22" s="55" t="e">
        <f t="shared" si="7"/>
        <v>#VALUE!</v>
      </c>
      <c r="P22" s="55" t="e">
        <f t="shared" si="1"/>
        <v>#VALUE!</v>
      </c>
      <c r="Q22" s="96" t="e">
        <f t="shared" si="2"/>
        <v>#DIV/0!</v>
      </c>
      <c r="R22" s="89"/>
      <c r="S22" s="90"/>
      <c r="T22" s="94">
        <f t="shared" si="8"/>
        <v>0</v>
      </c>
      <c r="U22" s="99">
        <f t="shared" si="9"/>
        <v>0</v>
      </c>
    </row>
    <row r="23" spans="3:21">
      <c r="C23" s="57" t="s">
        <v>89</v>
      </c>
      <c r="D23" s="74"/>
      <c r="E23" s="84"/>
      <c r="F23" s="81" t="str">
        <f t="shared" si="3"/>
        <v/>
      </c>
      <c r="G23" s="85" t="str">
        <f t="shared" si="4"/>
        <v/>
      </c>
      <c r="H23" s="55" t="e">
        <f t="shared" si="5"/>
        <v>#VALUE!</v>
      </c>
      <c r="I23" s="89"/>
      <c r="J23" s="89"/>
      <c r="K23" s="78" t="str">
        <f t="shared" si="0"/>
        <v/>
      </c>
      <c r="L23" s="92"/>
      <c r="M23" s="78" t="e">
        <f t="shared" si="6"/>
        <v>#VALUE!</v>
      </c>
      <c r="N23" s="81"/>
      <c r="O23" s="55" t="e">
        <f t="shared" si="7"/>
        <v>#VALUE!</v>
      </c>
      <c r="P23" s="55" t="e">
        <f t="shared" si="1"/>
        <v>#VALUE!</v>
      </c>
      <c r="Q23" s="96" t="e">
        <f t="shared" si="2"/>
        <v>#DIV/0!</v>
      </c>
      <c r="R23" s="89"/>
      <c r="S23" s="90"/>
      <c r="T23" s="94">
        <f t="shared" si="8"/>
        <v>0</v>
      </c>
      <c r="U23" s="99">
        <f t="shared" si="9"/>
        <v>0</v>
      </c>
    </row>
    <row r="24" spans="3:21">
      <c r="C24" s="57" t="s">
        <v>90</v>
      </c>
      <c r="D24" s="74"/>
      <c r="E24" s="84"/>
      <c r="F24" s="81" t="str">
        <f t="shared" si="3"/>
        <v/>
      </c>
      <c r="G24" s="85" t="str">
        <f t="shared" si="4"/>
        <v/>
      </c>
      <c r="H24" s="55" t="e">
        <f t="shared" si="5"/>
        <v>#VALUE!</v>
      </c>
      <c r="I24" s="89"/>
      <c r="J24" s="89"/>
      <c r="K24" s="78" t="str">
        <f t="shared" si="0"/>
        <v/>
      </c>
      <c r="L24" s="92"/>
      <c r="M24" s="78" t="e">
        <f t="shared" si="6"/>
        <v>#VALUE!</v>
      </c>
      <c r="N24" s="81"/>
      <c r="O24" s="55" t="e">
        <f t="shared" si="7"/>
        <v>#VALUE!</v>
      </c>
      <c r="P24" s="55" t="e">
        <f t="shared" si="1"/>
        <v>#VALUE!</v>
      </c>
      <c r="Q24" s="96" t="e">
        <f t="shared" si="2"/>
        <v>#DIV/0!</v>
      </c>
      <c r="R24" s="89"/>
      <c r="S24" s="90"/>
      <c r="T24" s="94">
        <f t="shared" si="8"/>
        <v>0</v>
      </c>
      <c r="U24" s="99">
        <f t="shared" si="9"/>
        <v>0</v>
      </c>
    </row>
    <row r="25" spans="3:21">
      <c r="C25" s="57" t="s">
        <v>91</v>
      </c>
      <c r="D25" s="74"/>
      <c r="E25" s="84"/>
      <c r="F25" s="81" t="str">
        <f t="shared" si="3"/>
        <v/>
      </c>
      <c r="G25" s="85" t="str">
        <f t="shared" si="4"/>
        <v/>
      </c>
      <c r="H25" s="55" t="e">
        <f t="shared" si="5"/>
        <v>#VALUE!</v>
      </c>
      <c r="I25" s="89"/>
      <c r="J25" s="89"/>
      <c r="K25" s="78" t="str">
        <f t="shared" si="0"/>
        <v/>
      </c>
      <c r="L25" s="92"/>
      <c r="M25" s="78" t="e">
        <f t="shared" si="6"/>
        <v>#VALUE!</v>
      </c>
      <c r="N25" s="81"/>
      <c r="O25" s="55" t="e">
        <f t="shared" si="7"/>
        <v>#VALUE!</v>
      </c>
      <c r="P25" s="55" t="e">
        <f t="shared" si="1"/>
        <v>#VALUE!</v>
      </c>
      <c r="Q25" s="96" t="e">
        <f t="shared" si="2"/>
        <v>#DIV/0!</v>
      </c>
      <c r="R25" s="89"/>
      <c r="S25" s="90"/>
      <c r="T25" s="94">
        <f t="shared" si="8"/>
        <v>0</v>
      </c>
      <c r="U25" s="99">
        <f t="shared" si="9"/>
        <v>0</v>
      </c>
    </row>
    <row r="26" spans="3:21">
      <c r="C26" s="57" t="s">
        <v>92</v>
      </c>
      <c r="D26" s="74"/>
      <c r="E26" s="84"/>
      <c r="F26" s="81" t="str">
        <f t="shared" si="3"/>
        <v/>
      </c>
      <c r="G26" s="85" t="str">
        <f t="shared" si="4"/>
        <v/>
      </c>
      <c r="H26" s="55" t="e">
        <f t="shared" si="5"/>
        <v>#VALUE!</v>
      </c>
      <c r="I26" s="89"/>
      <c r="J26" s="89"/>
      <c r="K26" s="78" t="str">
        <f t="shared" si="0"/>
        <v/>
      </c>
      <c r="L26" s="92"/>
      <c r="M26" s="78" t="e">
        <f t="shared" si="6"/>
        <v>#VALUE!</v>
      </c>
      <c r="N26" s="81"/>
      <c r="O26" s="55" t="e">
        <f t="shared" si="7"/>
        <v>#VALUE!</v>
      </c>
      <c r="P26" s="55" t="e">
        <f t="shared" si="1"/>
        <v>#VALUE!</v>
      </c>
      <c r="Q26" s="96" t="e">
        <f t="shared" si="2"/>
        <v>#DIV/0!</v>
      </c>
      <c r="R26" s="89"/>
      <c r="S26" s="90"/>
      <c r="T26" s="94">
        <f t="shared" si="8"/>
        <v>0</v>
      </c>
      <c r="U26" s="99">
        <f t="shared" si="9"/>
        <v>0</v>
      </c>
    </row>
    <row r="27" spans="3:21" ht="13.5" thickBot="1">
      <c r="C27" s="58" t="s">
        <v>93</v>
      </c>
      <c r="D27" s="100"/>
      <c r="E27" s="101"/>
      <c r="F27" s="102" t="str">
        <f t="shared" si="3"/>
        <v/>
      </c>
      <c r="G27" s="86" t="str">
        <f t="shared" si="4"/>
        <v/>
      </c>
      <c r="H27" s="59" t="e">
        <f t="shared" si="5"/>
        <v>#VALUE!</v>
      </c>
      <c r="I27" s="103"/>
      <c r="J27" s="103"/>
      <c r="K27" s="79" t="str">
        <f t="shared" si="0"/>
        <v/>
      </c>
      <c r="L27" s="104"/>
      <c r="M27" s="79" t="e">
        <f t="shared" si="6"/>
        <v>#VALUE!</v>
      </c>
      <c r="N27" s="102"/>
      <c r="O27" s="59" t="e">
        <f t="shared" si="7"/>
        <v>#VALUE!</v>
      </c>
      <c r="P27" s="59" t="e">
        <f t="shared" si="1"/>
        <v>#VALUE!</v>
      </c>
      <c r="Q27" s="105" t="e">
        <f t="shared" si="2"/>
        <v>#DIV/0!</v>
      </c>
      <c r="R27" s="103"/>
      <c r="S27" s="106"/>
      <c r="T27" s="107">
        <f t="shared" si="8"/>
        <v>0</v>
      </c>
      <c r="U27" s="108">
        <f t="shared" si="9"/>
        <v>0</v>
      </c>
    </row>
    <row r="28" spans="3:21" ht="12.75" customHeight="1" thickBot="1">
      <c r="C28" s="60" t="s">
        <v>94</v>
      </c>
      <c r="D28" s="61"/>
      <c r="E28" s="62"/>
      <c r="F28" s="82">
        <f>SUM(F16:F27)</f>
        <v>0</v>
      </c>
      <c r="G28" s="114">
        <f>SUM(G16:G27)</f>
        <v>0</v>
      </c>
      <c r="H28" s="64" t="e">
        <f t="shared" si="5"/>
        <v>#DIV/0!</v>
      </c>
      <c r="I28" s="54"/>
      <c r="J28" s="54"/>
      <c r="K28" s="80">
        <f>SUM(K16:K27)</f>
        <v>0</v>
      </c>
      <c r="L28" s="54"/>
      <c r="M28" s="80" t="e">
        <f>SUM(M16:M27)</f>
        <v>#VALUE!</v>
      </c>
      <c r="N28" s="82">
        <f>SUM(N16:N27)</f>
        <v>0</v>
      </c>
      <c r="O28" s="63" t="e">
        <f>(M28-N28)/N28</f>
        <v>#VALUE!</v>
      </c>
      <c r="P28" s="64" t="e">
        <f>M28/(M28+(I27-I15))</f>
        <v>#VALUE!</v>
      </c>
      <c r="Q28" s="109" t="e">
        <f>(J27-J15)/(L27-L15)</f>
        <v>#DIV/0!</v>
      </c>
      <c r="R28" s="54"/>
      <c r="S28" s="54"/>
      <c r="T28" s="80">
        <f>SUM(T16:T27)</f>
        <v>0</v>
      </c>
      <c r="U28" s="110">
        <f>SUM(U16:U27)</f>
        <v>0</v>
      </c>
    </row>
    <row r="29" spans="3:21" ht="19.5" customHeight="1">
      <c r="C29" s="344"/>
      <c r="D29" s="344"/>
      <c r="E29" s="344"/>
      <c r="F29" s="344"/>
      <c r="G29" s="344"/>
      <c r="H29" s="344"/>
      <c r="I29" s="344"/>
      <c r="J29" s="65"/>
      <c r="K29" s="53"/>
      <c r="L29" s="53"/>
      <c r="M29" s="53"/>
      <c r="N29" s="66"/>
      <c r="O29" s="53"/>
      <c r="Q29" s="53"/>
    </row>
    <row r="30" spans="3:21" ht="15" customHeight="1">
      <c r="C30" s="19" t="s">
        <v>96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P30" s="16"/>
      <c r="Q30" s="16"/>
    </row>
    <row r="31" spans="3:21" ht="73.5" customHeight="1">
      <c r="C31" s="341" t="s">
        <v>157</v>
      </c>
      <c r="D31" s="341"/>
      <c r="E31" s="341"/>
      <c r="F31" s="341"/>
      <c r="G31" s="341"/>
      <c r="H31" s="341"/>
      <c r="I31" s="341"/>
      <c r="J31" s="341"/>
      <c r="K31" s="342"/>
      <c r="L31" s="342"/>
      <c r="M31" s="342"/>
      <c r="N31" s="342"/>
    </row>
    <row r="32" spans="3:21" ht="14.25">
      <c r="C32" s="112"/>
      <c r="D32" s="112"/>
      <c r="E32" s="112"/>
      <c r="F32" s="112"/>
      <c r="G32" s="112"/>
      <c r="H32" s="112"/>
      <c r="I32" s="112"/>
      <c r="J32" s="112"/>
    </row>
    <row r="33" spans="3:14" ht="15" thickBot="1">
      <c r="C33" s="113" t="s">
        <v>98</v>
      </c>
    </row>
    <row r="34" spans="3:14" ht="29.25" customHeight="1">
      <c r="C34" s="341" t="s">
        <v>158</v>
      </c>
      <c r="D34" s="341"/>
      <c r="E34" s="341"/>
      <c r="F34" s="341"/>
      <c r="G34" s="341"/>
      <c r="H34" s="341"/>
      <c r="I34" s="341"/>
      <c r="J34" s="341"/>
      <c r="K34" s="343"/>
      <c r="L34" s="343"/>
      <c r="M34" s="343"/>
      <c r="N34" s="343"/>
    </row>
    <row r="35" spans="3:14">
      <c r="C35" s="45"/>
    </row>
    <row r="36" spans="3:14" ht="14.25">
      <c r="C36" s="113" t="s">
        <v>100</v>
      </c>
    </row>
    <row r="37" spans="3:14" ht="61.5" customHeight="1">
      <c r="C37" s="323" t="s">
        <v>159</v>
      </c>
      <c r="D37" s="324"/>
      <c r="E37" s="324"/>
      <c r="F37" s="324"/>
      <c r="G37" s="324"/>
      <c r="H37" s="324"/>
      <c r="I37" s="324"/>
      <c r="J37" s="324"/>
      <c r="K37" s="324"/>
      <c r="L37" s="324"/>
      <c r="M37" s="324"/>
      <c r="N37" s="325"/>
    </row>
  </sheetData>
  <mergeCells count="13">
    <mergeCell ref="C9:F9"/>
    <mergeCell ref="G9:H9"/>
    <mergeCell ref="C2:K3"/>
    <mergeCell ref="C7:F7"/>
    <mergeCell ref="G7:H7"/>
    <mergeCell ref="C8:F8"/>
    <mergeCell ref="G8:H8"/>
    <mergeCell ref="C31:N31"/>
    <mergeCell ref="C34:N34"/>
    <mergeCell ref="C29:I29"/>
    <mergeCell ref="C37:N37"/>
    <mergeCell ref="C10:F10"/>
    <mergeCell ref="G10:H10"/>
  </mergeCells>
  <conditionalFormatting sqref="H16:H28">
    <cfRule type="cellIs" dxfId="4" priority="10" stopIfTrue="1" operator="notBetween">
      <formula>-0.15</formula>
      <formula>0.15</formula>
    </cfRule>
  </conditionalFormatting>
  <conditionalFormatting sqref="O16:P28">
    <cfRule type="expression" dxfId="3" priority="5">
      <formula>AND(O16&lt;-20%,H16&lt;15%,H16&gt;-15%)</formula>
    </cfRule>
  </conditionalFormatting>
  <conditionalFormatting sqref="P28">
    <cfRule type="cellIs" dxfId="2" priority="1" stopIfTrue="1" operator="lessThan">
      <formula>0.9</formula>
    </cfRule>
  </conditionalFormatting>
  <conditionalFormatting sqref="Q28">
    <cfRule type="cellIs" dxfId="1" priority="4" operator="lessThan">
      <formula>2.8</formula>
    </cfRule>
  </conditionalFormatting>
  <conditionalFormatting sqref="U16:U28">
    <cfRule type="expression" dxfId="0" priority="2">
      <formula>U16&gt;T16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0"/>
  <sheetViews>
    <sheetView topLeftCell="A10" workbookViewId="0">
      <selection activeCell="J12" sqref="J12"/>
    </sheetView>
  </sheetViews>
  <sheetFormatPr baseColWidth="10" defaultColWidth="11.42578125" defaultRowHeight="12.75"/>
  <sheetData>
    <row r="1" spans="1:10" ht="20.25">
      <c r="A1" s="41" t="s">
        <v>160</v>
      </c>
    </row>
    <row r="2" spans="1:10" ht="20.25">
      <c r="A2" s="41"/>
    </row>
    <row r="4" spans="1:10" ht="15">
      <c r="J4" s="39" t="s">
        <v>161</v>
      </c>
    </row>
    <row r="6" spans="1:10">
      <c r="J6" s="40" t="s">
        <v>162</v>
      </c>
    </row>
    <row r="7" spans="1:10">
      <c r="J7" s="40" t="s">
        <v>163</v>
      </c>
    </row>
    <row r="9" spans="1:10">
      <c r="J9" s="40" t="s">
        <v>164</v>
      </c>
    </row>
    <row r="10" spans="1:10">
      <c r="J10" s="40" t="s">
        <v>165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I49"/>
  <sheetViews>
    <sheetView topLeftCell="A12" workbookViewId="0">
      <selection activeCell="B18" sqref="B18:I48"/>
    </sheetView>
  </sheetViews>
  <sheetFormatPr baseColWidth="10" defaultColWidth="11.42578125" defaultRowHeight="12.75"/>
  <cols>
    <col min="1" max="1" width="2.5703125" customWidth="1"/>
  </cols>
  <sheetData>
    <row r="1" spans="2:9" ht="13.5" thickBot="1"/>
    <row r="2" spans="2:9" ht="12.75" customHeight="1">
      <c r="B2" s="345" t="s">
        <v>166</v>
      </c>
      <c r="C2" s="346"/>
      <c r="D2" s="346"/>
      <c r="E2" s="346"/>
      <c r="F2" s="346"/>
      <c r="G2" s="346"/>
      <c r="H2" s="346"/>
      <c r="I2" s="347"/>
    </row>
    <row r="3" spans="2:9">
      <c r="B3" s="348"/>
      <c r="C3" s="349"/>
      <c r="D3" s="349"/>
      <c r="E3" s="349"/>
      <c r="F3" s="349"/>
      <c r="G3" s="349"/>
      <c r="H3" s="349"/>
      <c r="I3" s="350"/>
    </row>
    <row r="4" spans="2:9">
      <c r="B4" s="348"/>
      <c r="C4" s="349"/>
      <c r="D4" s="349"/>
      <c r="E4" s="349"/>
      <c r="F4" s="349"/>
      <c r="G4" s="349"/>
      <c r="H4" s="349"/>
      <c r="I4" s="350"/>
    </row>
    <row r="5" spans="2:9">
      <c r="B5" s="348"/>
      <c r="C5" s="349"/>
      <c r="D5" s="349"/>
      <c r="E5" s="349"/>
      <c r="F5" s="349"/>
      <c r="G5" s="349"/>
      <c r="H5" s="349"/>
      <c r="I5" s="350"/>
    </row>
    <row r="6" spans="2:9">
      <c r="B6" s="348"/>
      <c r="C6" s="349"/>
      <c r="D6" s="349"/>
      <c r="E6" s="349"/>
      <c r="F6" s="349"/>
      <c r="G6" s="349"/>
      <c r="H6" s="349"/>
      <c r="I6" s="350"/>
    </row>
    <row r="7" spans="2:9">
      <c r="B7" s="348"/>
      <c r="C7" s="349"/>
      <c r="D7" s="349"/>
      <c r="E7" s="349"/>
      <c r="F7" s="349"/>
      <c r="G7" s="349"/>
      <c r="H7" s="349"/>
      <c r="I7" s="350"/>
    </row>
    <row r="8" spans="2:9">
      <c r="B8" s="348"/>
      <c r="C8" s="349"/>
      <c r="D8" s="349"/>
      <c r="E8" s="349"/>
      <c r="F8" s="349"/>
      <c r="G8" s="349"/>
      <c r="H8" s="349"/>
      <c r="I8" s="350"/>
    </row>
    <row r="9" spans="2:9">
      <c r="B9" s="348"/>
      <c r="C9" s="349"/>
      <c r="D9" s="349"/>
      <c r="E9" s="349"/>
      <c r="F9" s="349"/>
      <c r="G9" s="349"/>
      <c r="H9" s="349"/>
      <c r="I9" s="350"/>
    </row>
    <row r="10" spans="2:9">
      <c r="B10" s="348"/>
      <c r="C10" s="349"/>
      <c r="D10" s="349"/>
      <c r="E10" s="349"/>
      <c r="F10" s="349"/>
      <c r="G10" s="349"/>
      <c r="H10" s="349"/>
      <c r="I10" s="350"/>
    </row>
    <row r="11" spans="2:9">
      <c r="B11" s="348"/>
      <c r="C11" s="349"/>
      <c r="D11" s="349"/>
      <c r="E11" s="349"/>
      <c r="F11" s="349"/>
      <c r="G11" s="349"/>
      <c r="H11" s="349"/>
      <c r="I11" s="350"/>
    </row>
    <row r="12" spans="2:9">
      <c r="B12" s="348"/>
      <c r="C12" s="349"/>
      <c r="D12" s="349"/>
      <c r="E12" s="349"/>
      <c r="F12" s="349"/>
      <c r="G12" s="349"/>
      <c r="H12" s="349"/>
      <c r="I12" s="350"/>
    </row>
    <row r="13" spans="2:9">
      <c r="B13" s="348"/>
      <c r="C13" s="349"/>
      <c r="D13" s="349"/>
      <c r="E13" s="349"/>
      <c r="F13" s="349"/>
      <c r="G13" s="349"/>
      <c r="H13" s="349"/>
      <c r="I13" s="350"/>
    </row>
    <row r="14" spans="2:9">
      <c r="B14" s="348"/>
      <c r="C14" s="349"/>
      <c r="D14" s="349"/>
      <c r="E14" s="349"/>
      <c r="F14" s="349"/>
      <c r="G14" s="349"/>
      <c r="H14" s="349"/>
      <c r="I14" s="350"/>
    </row>
    <row r="15" spans="2:9">
      <c r="B15" s="348"/>
      <c r="C15" s="349"/>
      <c r="D15" s="349"/>
      <c r="E15" s="349"/>
      <c r="F15" s="349"/>
      <c r="G15" s="349"/>
      <c r="H15" s="349"/>
      <c r="I15" s="350"/>
    </row>
    <row r="16" spans="2:9" ht="13.5" thickBot="1">
      <c r="B16" s="351"/>
      <c r="C16" s="352"/>
      <c r="D16" s="352"/>
      <c r="E16" s="352"/>
      <c r="F16" s="352"/>
      <c r="G16" s="352"/>
      <c r="H16" s="352"/>
      <c r="I16" s="353"/>
    </row>
    <row r="17" spans="2:9" ht="13.5" thickBot="1">
      <c r="B17" s="3"/>
      <c r="C17" s="3"/>
      <c r="D17" s="3"/>
      <c r="E17" s="3"/>
      <c r="F17" s="3"/>
      <c r="G17" s="3"/>
      <c r="H17" s="2"/>
    </row>
    <row r="18" spans="2:9" ht="12.75" customHeight="1">
      <c r="B18" s="345" t="s">
        <v>167</v>
      </c>
      <c r="C18" s="346"/>
      <c r="D18" s="346"/>
      <c r="E18" s="346"/>
      <c r="F18" s="346"/>
      <c r="G18" s="346"/>
      <c r="H18" s="346"/>
      <c r="I18" s="347"/>
    </row>
    <row r="19" spans="2:9">
      <c r="B19" s="348"/>
      <c r="C19" s="349"/>
      <c r="D19" s="349"/>
      <c r="E19" s="349"/>
      <c r="F19" s="349"/>
      <c r="G19" s="349"/>
      <c r="H19" s="349"/>
      <c r="I19" s="350"/>
    </row>
    <row r="20" spans="2:9">
      <c r="B20" s="348"/>
      <c r="C20" s="349"/>
      <c r="D20" s="349"/>
      <c r="E20" s="349"/>
      <c r="F20" s="349"/>
      <c r="G20" s="349"/>
      <c r="H20" s="349"/>
      <c r="I20" s="350"/>
    </row>
    <row r="21" spans="2:9">
      <c r="B21" s="348"/>
      <c r="C21" s="349"/>
      <c r="D21" s="349"/>
      <c r="E21" s="349"/>
      <c r="F21" s="349"/>
      <c r="G21" s="349"/>
      <c r="H21" s="349"/>
      <c r="I21" s="350"/>
    </row>
    <row r="22" spans="2:9">
      <c r="B22" s="348"/>
      <c r="C22" s="349"/>
      <c r="D22" s="349"/>
      <c r="E22" s="349"/>
      <c r="F22" s="349"/>
      <c r="G22" s="349"/>
      <c r="H22" s="349"/>
      <c r="I22" s="350"/>
    </row>
    <row r="23" spans="2:9">
      <c r="B23" s="348"/>
      <c r="C23" s="349"/>
      <c r="D23" s="349"/>
      <c r="E23" s="349"/>
      <c r="F23" s="349"/>
      <c r="G23" s="349"/>
      <c r="H23" s="349"/>
      <c r="I23" s="350"/>
    </row>
    <row r="24" spans="2:9" ht="12.75" customHeight="1">
      <c r="B24" s="348"/>
      <c r="C24" s="349"/>
      <c r="D24" s="349"/>
      <c r="E24" s="349"/>
      <c r="F24" s="349"/>
      <c r="G24" s="349"/>
      <c r="H24" s="349"/>
      <c r="I24" s="350"/>
    </row>
    <row r="25" spans="2:9">
      <c r="B25" s="348"/>
      <c r="C25" s="349"/>
      <c r="D25" s="349"/>
      <c r="E25" s="349"/>
      <c r="F25" s="349"/>
      <c r="G25" s="349"/>
      <c r="H25" s="349"/>
      <c r="I25" s="350"/>
    </row>
    <row r="26" spans="2:9">
      <c r="B26" s="348"/>
      <c r="C26" s="349"/>
      <c r="D26" s="349"/>
      <c r="E26" s="349"/>
      <c r="F26" s="349"/>
      <c r="G26" s="349"/>
      <c r="H26" s="349"/>
      <c r="I26" s="350"/>
    </row>
    <row r="27" spans="2:9">
      <c r="B27" s="348"/>
      <c r="C27" s="349"/>
      <c r="D27" s="349"/>
      <c r="E27" s="349"/>
      <c r="F27" s="349"/>
      <c r="G27" s="349"/>
      <c r="H27" s="349"/>
      <c r="I27" s="350"/>
    </row>
    <row r="28" spans="2:9">
      <c r="B28" s="348"/>
      <c r="C28" s="349"/>
      <c r="D28" s="349"/>
      <c r="E28" s="349"/>
      <c r="F28" s="349"/>
      <c r="G28" s="349"/>
      <c r="H28" s="349"/>
      <c r="I28" s="350"/>
    </row>
    <row r="29" spans="2:9">
      <c r="B29" s="348"/>
      <c r="C29" s="349"/>
      <c r="D29" s="349"/>
      <c r="E29" s="349"/>
      <c r="F29" s="349"/>
      <c r="G29" s="349"/>
      <c r="H29" s="349"/>
      <c r="I29" s="350"/>
    </row>
    <row r="30" spans="2:9">
      <c r="B30" s="348"/>
      <c r="C30" s="349"/>
      <c r="D30" s="349"/>
      <c r="E30" s="349"/>
      <c r="F30" s="349"/>
      <c r="G30" s="349"/>
      <c r="H30" s="349"/>
      <c r="I30" s="350"/>
    </row>
    <row r="31" spans="2:9">
      <c r="B31" s="348"/>
      <c r="C31" s="349"/>
      <c r="D31" s="349"/>
      <c r="E31" s="349"/>
      <c r="F31" s="349"/>
      <c r="G31" s="349"/>
      <c r="H31" s="349"/>
      <c r="I31" s="350"/>
    </row>
    <row r="32" spans="2:9">
      <c r="B32" s="348"/>
      <c r="C32" s="349"/>
      <c r="D32" s="349"/>
      <c r="E32" s="349"/>
      <c r="F32" s="349"/>
      <c r="G32" s="349"/>
      <c r="H32" s="349"/>
      <c r="I32" s="350"/>
    </row>
    <row r="33" spans="2:9">
      <c r="B33" s="348"/>
      <c r="C33" s="349"/>
      <c r="D33" s="349"/>
      <c r="E33" s="349"/>
      <c r="F33" s="349"/>
      <c r="G33" s="349"/>
      <c r="H33" s="349"/>
      <c r="I33" s="350"/>
    </row>
    <row r="34" spans="2:9">
      <c r="B34" s="348"/>
      <c r="C34" s="349"/>
      <c r="D34" s="349"/>
      <c r="E34" s="349"/>
      <c r="F34" s="349"/>
      <c r="G34" s="349"/>
      <c r="H34" s="349"/>
      <c r="I34" s="350"/>
    </row>
    <row r="35" spans="2:9">
      <c r="B35" s="348"/>
      <c r="C35" s="349"/>
      <c r="D35" s="349"/>
      <c r="E35" s="349"/>
      <c r="F35" s="349"/>
      <c r="G35" s="349"/>
      <c r="H35" s="349"/>
      <c r="I35" s="350"/>
    </row>
    <row r="36" spans="2:9">
      <c r="B36" s="348"/>
      <c r="C36" s="349"/>
      <c r="D36" s="349"/>
      <c r="E36" s="349"/>
      <c r="F36" s="349"/>
      <c r="G36" s="349"/>
      <c r="H36" s="349"/>
      <c r="I36" s="350"/>
    </row>
    <row r="37" spans="2:9">
      <c r="B37" s="348"/>
      <c r="C37" s="349"/>
      <c r="D37" s="349"/>
      <c r="E37" s="349"/>
      <c r="F37" s="349"/>
      <c r="G37" s="349"/>
      <c r="H37" s="349"/>
      <c r="I37" s="350"/>
    </row>
    <row r="38" spans="2:9">
      <c r="B38" s="348"/>
      <c r="C38" s="349"/>
      <c r="D38" s="349"/>
      <c r="E38" s="349"/>
      <c r="F38" s="349"/>
      <c r="G38" s="349"/>
      <c r="H38" s="349"/>
      <c r="I38" s="350"/>
    </row>
    <row r="39" spans="2:9">
      <c r="B39" s="348"/>
      <c r="C39" s="349"/>
      <c r="D39" s="349"/>
      <c r="E39" s="349"/>
      <c r="F39" s="349"/>
      <c r="G39" s="349"/>
      <c r="H39" s="349"/>
      <c r="I39" s="350"/>
    </row>
    <row r="40" spans="2:9">
      <c r="B40" s="348"/>
      <c r="C40" s="349"/>
      <c r="D40" s="349"/>
      <c r="E40" s="349"/>
      <c r="F40" s="349"/>
      <c r="G40" s="349"/>
      <c r="H40" s="349"/>
      <c r="I40" s="350"/>
    </row>
    <row r="41" spans="2:9">
      <c r="B41" s="348"/>
      <c r="C41" s="349"/>
      <c r="D41" s="349"/>
      <c r="E41" s="349"/>
      <c r="F41" s="349"/>
      <c r="G41" s="349"/>
      <c r="H41" s="349"/>
      <c r="I41" s="350"/>
    </row>
    <row r="42" spans="2:9">
      <c r="B42" s="348"/>
      <c r="C42" s="349"/>
      <c r="D42" s="349"/>
      <c r="E42" s="349"/>
      <c r="F42" s="349"/>
      <c r="G42" s="349"/>
      <c r="H42" s="349"/>
      <c r="I42" s="350"/>
    </row>
    <row r="43" spans="2:9">
      <c r="B43" s="348"/>
      <c r="C43" s="349"/>
      <c r="D43" s="349"/>
      <c r="E43" s="349"/>
      <c r="F43" s="349"/>
      <c r="G43" s="349"/>
      <c r="H43" s="349"/>
      <c r="I43" s="350"/>
    </row>
    <row r="44" spans="2:9">
      <c r="B44" s="348"/>
      <c r="C44" s="349"/>
      <c r="D44" s="349"/>
      <c r="E44" s="349"/>
      <c r="F44" s="349"/>
      <c r="G44" s="349"/>
      <c r="H44" s="349"/>
      <c r="I44" s="350"/>
    </row>
    <row r="45" spans="2:9">
      <c r="B45" s="348"/>
      <c r="C45" s="349"/>
      <c r="D45" s="349"/>
      <c r="E45" s="349"/>
      <c r="F45" s="349"/>
      <c r="G45" s="349"/>
      <c r="H45" s="349"/>
      <c r="I45" s="350"/>
    </row>
    <row r="46" spans="2:9">
      <c r="B46" s="348"/>
      <c r="C46" s="349"/>
      <c r="D46" s="349"/>
      <c r="E46" s="349"/>
      <c r="F46" s="349"/>
      <c r="G46" s="349"/>
      <c r="H46" s="349"/>
      <c r="I46" s="350"/>
    </row>
    <row r="47" spans="2:9">
      <c r="B47" s="348"/>
      <c r="C47" s="349"/>
      <c r="D47" s="349"/>
      <c r="E47" s="349"/>
      <c r="F47" s="349"/>
      <c r="G47" s="349"/>
      <c r="H47" s="349"/>
      <c r="I47" s="350"/>
    </row>
    <row r="48" spans="2:9" ht="13.5" thickBot="1">
      <c r="B48" s="351"/>
      <c r="C48" s="352"/>
      <c r="D48" s="352"/>
      <c r="E48" s="352"/>
      <c r="F48" s="352"/>
      <c r="G48" s="352"/>
      <c r="H48" s="352"/>
      <c r="I48" s="353"/>
    </row>
    <row r="49" spans="2:8">
      <c r="B49" s="4"/>
      <c r="C49" s="4"/>
      <c r="D49" s="4"/>
      <c r="E49" s="4"/>
      <c r="F49" s="4"/>
      <c r="G49" s="4"/>
      <c r="H49" s="2"/>
    </row>
  </sheetData>
  <customSheetViews>
    <customSheetView guid="{8DE055D8-94BD-4990-9BC1-AF66A014CAAA}" showPageBreaks="1" fitToPage="1" printArea="1">
      <selection activeCell="A50" sqref="A50:IV60"/>
      <pageMargins left="0" right="0" top="0" bottom="0" header="0" footer="0"/>
      <pageSetup paperSize="9" scale="92" orientation="portrait" r:id="rId1"/>
      <headerFooter alignWithMargins="0"/>
    </customSheetView>
  </customSheetViews>
  <mergeCells count="2">
    <mergeCell ref="B2:I16"/>
    <mergeCell ref="B18:I48"/>
  </mergeCells>
  <phoneticPr fontId="0" type="noConversion"/>
  <pageMargins left="0.78740157499999996" right="0.78740157499999996" top="0.984251969" bottom="0.984251969" header="0.4921259845" footer="0.4921259845"/>
  <pageSetup paperSize="9" scale="92" orientation="portrait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a5e44a5-5f11-428a-a25c-c47a3e8cab48">
      <Terms xmlns="http://schemas.microsoft.com/office/infopath/2007/PartnerControls"/>
    </lcf76f155ced4ddcb4097134ff3c332f>
    <TaxCatchAll xmlns="fdf58644-03cd-470f-a924-695d40eb613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4236460BACF14F8124E54B96D4F871" ma:contentTypeVersion="15" ma:contentTypeDescription="Crée un document." ma:contentTypeScope="" ma:versionID="25c331991452344b9f0a362cb0a11ab0">
  <xsd:schema xmlns:xsd="http://www.w3.org/2001/XMLSchema" xmlns:xs="http://www.w3.org/2001/XMLSchema" xmlns:p="http://schemas.microsoft.com/office/2006/metadata/properties" xmlns:ns2="2a5e44a5-5f11-428a-a25c-c47a3e8cab48" xmlns:ns3="fdf58644-03cd-470f-a924-695d40eb6135" targetNamespace="http://schemas.microsoft.com/office/2006/metadata/properties" ma:root="true" ma:fieldsID="35ac07660bfedfee72bcc07850d04a54" ns2:_="" ns3:_="">
    <xsd:import namespace="2a5e44a5-5f11-428a-a25c-c47a3e8cab48"/>
    <xsd:import namespace="fdf58644-03cd-470f-a924-695d40eb61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e44a5-5f11-428a-a25c-c47a3e8cab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alises d’images" ma:readOnly="false" ma:fieldId="{5cf76f15-5ced-4ddc-b409-7134ff3c332f}" ma:taxonomyMulti="true" ma:sspId="faaaa922-7a9d-4888-b0c0-3cd0453685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f58644-03cd-470f-a924-695d40eb613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99763d1-a380-4a32-a438-407b43b94256}" ma:internalName="TaxCatchAll" ma:showField="CatchAllData" ma:web="fdf58644-03cd-470f-a924-695d40eb61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2C833E-364A-42DA-8F40-C2C3D4EE7A28}">
  <ds:schemaRefs>
    <ds:schemaRef ds:uri="http://schemas.microsoft.com/office/2006/metadata/properties"/>
    <ds:schemaRef ds:uri="http://schemas.microsoft.com/office/infopath/2007/PartnerControls"/>
    <ds:schemaRef ds:uri="2a5e44a5-5f11-428a-a25c-c47a3e8cab48"/>
    <ds:schemaRef ds:uri="fdf58644-03cd-470f-a924-695d40eb6135"/>
  </ds:schemaRefs>
</ds:datastoreItem>
</file>

<file path=customXml/itemProps2.xml><?xml version="1.0" encoding="utf-8"?>
<ds:datastoreItem xmlns:ds="http://schemas.openxmlformats.org/officeDocument/2006/customXml" ds:itemID="{F44F778D-C321-4E7D-A9A1-4E167C10DF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5e44a5-5f11-428a-a25c-c47a3e8cab48"/>
    <ds:schemaRef ds:uri="fdf58644-03cd-470f-a924-695d40eb61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0943D6F-17E8-419D-AEBF-CA416C7A47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Notice et Définitions</vt:lpstr>
      <vt:lpstr>Suivi instal TYPE 1</vt:lpstr>
      <vt:lpstr>Suivi instal TYPE 2</vt:lpstr>
      <vt:lpstr>Suivi instal TYPE 3</vt:lpstr>
      <vt:lpstr>Suivi instal TYPE 4</vt:lpstr>
      <vt:lpstr>Rappel théorique</vt:lpstr>
      <vt:lpstr>Observations</vt:lpstr>
      <vt:lpstr>'Notice et Définitions'!Zone_d_impression</vt:lpstr>
      <vt:lpstr>Observations!Zone_d_impression</vt:lpstr>
    </vt:vector>
  </TitlesOfParts>
  <Manager/>
  <Company>Agence de l'Environnement et de la Maîtrise de l'E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Administrateur</dc:creator>
  <cp:keywords/>
  <dc:description/>
  <cp:lastModifiedBy>BARAIS Claire</cp:lastModifiedBy>
  <cp:revision/>
  <dcterms:created xsi:type="dcterms:W3CDTF">2011-10-25T15:20:46Z</dcterms:created>
  <dcterms:modified xsi:type="dcterms:W3CDTF">2025-10-02T13:38:26Z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0x010100934236460BACF14F8124E54B96D4F871</vt:lpwstr>
  </property>
  <property fmtid="{D5CDD505-2E9C-101B-9397-08002B2CF9AE}" pid="3" name="MediaServiceImageTags">
    <vt:lpwstr/>
  </property>
  <property fmtid="{D5CDD505-2E9C-101B-9397-08002B2CF9AE}" pid="4" name="Order">
    <vt:r8>21200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MSIP_Label_98ce3bfb-fff1-481a-835b-0a342757958d_Enabled">
    <vt:lpwstr>true</vt:lpwstr>
  </property>
  <property fmtid="{D5CDD505-2E9C-101B-9397-08002B2CF9AE}" pid="12" name="MSIP_Label_98ce3bfb-fff1-481a-835b-0a342757958d_SetDate">
    <vt:lpwstr>2025-02-07T11:11:16Z</vt:lpwstr>
  </property>
  <property fmtid="{D5CDD505-2E9C-101B-9397-08002B2CF9AE}" pid="13" name="MSIP_Label_98ce3bfb-fff1-481a-835b-0a342757958d_Method">
    <vt:lpwstr>Standard</vt:lpwstr>
  </property>
  <property fmtid="{D5CDD505-2E9C-101B-9397-08002B2CF9AE}" pid="14" name="MSIP_Label_98ce3bfb-fff1-481a-835b-0a342757958d_Name">
    <vt:lpwstr>C0 - Public</vt:lpwstr>
  </property>
  <property fmtid="{D5CDD505-2E9C-101B-9397-08002B2CF9AE}" pid="15" name="MSIP_Label_98ce3bfb-fff1-481a-835b-0a342757958d_SiteId">
    <vt:lpwstr>cb6c2492-4a85-4b15-85a1-ed94d47e5849</vt:lpwstr>
  </property>
  <property fmtid="{D5CDD505-2E9C-101B-9397-08002B2CF9AE}" pid="16" name="MSIP_Label_98ce3bfb-fff1-481a-835b-0a342757958d_ActionId">
    <vt:lpwstr>d671fc4d-c226-4d34-a032-328a8a567bc8</vt:lpwstr>
  </property>
  <property fmtid="{D5CDD505-2E9C-101B-9397-08002B2CF9AE}" pid="17" name="MSIP_Label_98ce3bfb-fff1-481a-835b-0a342757958d_ContentBits">
    <vt:lpwstr>0</vt:lpwstr>
  </property>
  <property fmtid="{D5CDD505-2E9C-101B-9397-08002B2CF9AE}" pid="18" name="MSIP_Label_98ce3bfb-fff1-481a-835b-0a342757958d_Tag">
    <vt:lpwstr>10, 3, 0, 2</vt:lpwstr>
  </property>
</Properties>
</file>